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4AD2FF1D-6D0B-41AD-A0A3-2296DD057985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<sst xmlns="http://schemas.openxmlformats.org/spreadsheetml/2006/main" count="946" uniqueCount="678">
  <si>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</si>
  <si>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</si>
  <si>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</si>
  <si>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</si>
  <si>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</si>
  <si>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</si>
  <si>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</si>
  <si>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</si>
  <si>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</si>
  <si>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</si>
  <si>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</si>
  <si>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</si>
  <si>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</si>
  <si>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</si>
  <si>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</si>
  <si>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</si>
  <si>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</si>
  <si>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</si>
  <si>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</si>
  <si>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</si>
  <si>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</si>
  <si>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</si>
  <si>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</si>
  <si>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</si>
  <si>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</si>
  <si>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</si>
  <si>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</si>
  <si>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</si>
  <si>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</si>
  <si>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</si>
  <si>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</si>
  <si>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</si>
  <si>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</si>
  <si>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</si>
  <si>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</si>
  <si>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</si>
  <si>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</si>
  <si>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</si>
  <si>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</si>
  <si>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</si>
  <si>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</si>
  <si>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</si>
  <si>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</si>
  <si>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</si>
  <si>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</si>
  <si>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</si>
  <si>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</si>
  <si>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</si>
  <si>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</si>
  <si>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</si>
  <si>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</si>
  <si>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</si>
  <si>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</si>
  <si>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</si>
  <si>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</si>
  <si>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</si>
  <si>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</si>
  <si>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</si>
  <si>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</si>
  <si>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</si>
  <si>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</si>
  <si>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</si>
  <si>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</si>
  <si>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</si>
  <si>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</si>
  <si>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</si>
  <si>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</si>
  <si>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</si>
  <si>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</si>
  <si>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</si>
  <si>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</si>
  <si>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</si>
  <si>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</si>
  <si>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</si>
  <si>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</si>
  <si>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</si>
  <si>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</si>
  <si>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</si>
  <si>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</si>
  <si>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</si>
  <si>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</si>
  <si>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</si>
  <si>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</si>
  <si>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</si>
  <si>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</si>
  <si>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</si>
  <si>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</si>
  <si>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</si>
  <si>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</si>
  <si>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</si>
  <si>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</si>
  <si>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</si>
  <si>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</si>
  <si>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</si>
  <si>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</si>
  <si>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</si>
  <si>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</si>
  <si>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</si>
  <si>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</si>
  <si>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</si>
  <si>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</si>
  <si>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</si>
  <si>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</si>
  <si>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</si>
  <si>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</si>
  <si>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</si>
  <si>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</si>
  <si>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</si>
  <si>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</si>
  <si>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</si>
  <si>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</si>
  <si>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</si>
  <si>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</si>
  <si>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</si>
  <si>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</si>
  <si>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</si>
  <si>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</si>
  <si>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</si>
  <si>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</si>
  <si>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</si>
  <si>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</si>
  <si>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</si>
  <si>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</si>
  <si>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</si>
  <si>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</si>
  <si>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</si>
  <si>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</si>
  <si>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</si>
  <si>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</si>
  <si>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</si>
  <si>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</si>
  <si>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</si>
  <si>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</si>
  <si>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</si>
  <si>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</si>
  <si>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</si>
  <si>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</si>
  <si>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</si>
  <si>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</si>
  <si>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</si>
  <si>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</si>
  <si>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</si>
  <si>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</si>
  <si>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</si>
  <si>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</si>
  <si>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</si>
  <si>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</si>
  <si>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</si>
  <si>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</si>
  <si>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</si>
  <si>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</si>
  <si>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</si>
  <si>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</si>
  <si>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</si>
  <si>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</si>
  <si>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</si>
  <si>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</si>
  <si>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</si>
  <si>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</si>
  <si>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</si>
  <si>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</si>
  <si>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</si>
  <si>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</si>
  <si>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</si>
  <si>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</si>
  <si>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</si>
  <si>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</si>
  <si>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</si>
  <si>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</si>
  <si>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</si>
  <si>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</si>
  <si>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</si>
  <si>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</si>
  <si>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</si>
  <si>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</si>
  <si>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</si>
  <si>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</si>
  <si>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</si>
  <si>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</si>
  <si>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</si>
  <si>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</si>
  <si>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</si>
  <si>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</si>
  <si>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</si>
  <si>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</si>
  <si>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</si>
  <si>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</si>
  <si>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</si>
  <si>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</si>
  <si>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</si>
  <si>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</si>
  <si>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</si>
  <si>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</si>
  <si>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</si>
  <si>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</si>
  <si>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</si>
  <si>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</si>
  <si>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</si>
  <si>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</si>
  <si>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</si>
  <si>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</si>
  <si>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</si>
  <si>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</si>
  <si>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</si>
  <si>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</si>
  <si>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</si>
  <si>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</si>
  <si>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</si>
  <si>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</si>
  <si>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</si>
  <si>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</si>
  <si>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</si>
  <si>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</si>
  <si>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</si>
  <si>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</si>
  <si>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</si>
  <si>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</si>
  <si>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</si>
  <si>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</si>
  <si>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</si>
  <si>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</si>
  <si>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</si>
  <si>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</si>
  <si>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</si>
  <si>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</si>
  <si>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</si>
  <si>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</si>
  <si>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</si>
  <si>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</si>
  <si>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</si>
  <si>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</si>
  <si>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</si>
  <si>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</si>
  <si>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</si>
  <si>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</si>
  <si>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</si>
  <si>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</si>
  <si>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</si>
  <si>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</si>
  <si>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</si>
  <si>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</si>
  <si>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</si>
  <si>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</si>
  <si>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</si>
  <si>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</si>
  <si>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</si>
  <si>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</si>
  <si>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</si>
  <si>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</si>
  <si>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</si>
  <si>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</si>
  <si>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</si>
  <si>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</si>
  <si>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</si>
  <si>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</si>
  <si>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</si>
  <si>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</si>
  <si>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</si>
  <si>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</si>
  <si>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</si>
  <si>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</si>
  <si>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</si>
  <si>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</si>
  <si>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</si>
  <si>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</si>
  <si>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</si>
  <si>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</si>
  <si>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</si>
  <si>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</si>
  <si>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</si>
  <si>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</si>
  <si>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</si>
  <si>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</si>
  <si>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</si>
  <si>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</si>
  <si>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</si>
  <si>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</si>
  <si>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</si>
  <si>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</si>
  <si>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</si>
  <si>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</si>
  <si>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</si>
  <si>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</si>
  <si>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</si>
  <si>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</si>
  <si>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</si>
  <si>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</si>
  <si>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</si>
  <si>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</si>
  <si>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</si>
  <si>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</si>
  <si>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</si>
  <si>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</si>
  <si>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</si>
  <si>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</si>
  <si>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</si>
  <si>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</si>
  <si>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</si>
  <si>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</si>
  <si>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</si>
  <si>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</si>
  <si>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</si>
  <si>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</si>
  <si>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</si>
  <si>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</si>
  <si>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</si>
  <si>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</si>
  <si>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</si>
  <si>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</si>
  <si>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</si>
  <si>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</si>
  <si>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</si>
  <si>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</si>
  <si>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</si>
  <si>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</si>
  <si>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</si>
  <si>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</si>
  <si>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</si>
  <si>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</si>
  <si>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</si>
  <si>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</si>
  <si>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</si>
  <si>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</si>
  <si>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</si>
  <si>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</si>
  <si>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</si>
  <si>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</si>
  <si>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</si>
  <si>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</si>
  <si>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</si>
  <si>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</si>
  <si>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</si>
  <si>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</si>
  <si>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</si>
  <si>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</si>
  <si>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</si>
  <si>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</si>
  <si>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</si>
  <si>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</si>
  <si>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</si>
  <si>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</si>
  <si>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</si>
  <si>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</si>
  <si>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</si>
  <si>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</si>
  <si>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</si>
  <si>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</si>
  <si>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</si>
  <si>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</si>
  <si>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</si>
  <si>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</si>
  <si>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</si>
  <si>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</si>
  <si>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</si>
  <si>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</si>
  <si>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</si>
  <si>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</si>
  <si>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</si>
  <si>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</si>
  <si>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</si>
  <si>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</si>
  <si>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</si>
  <si>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</si>
  <si>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</si>
  <si>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</si>
  <si>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</si>
  <si>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</si>
  <si>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</si>
  <si>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</si>
  <si>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</si>
  <si>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</si>
  <si>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</si>
  <si>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</si>
  <si>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</si>
  <si>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</si>
  <si>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</si>
  <si>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</si>
  <si>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</si>
  <si>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</si>
  <si>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</si>
  <si>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</si>
  <si>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</si>
  <si>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</si>
  <si>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</si>
  <si>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</si>
  <si>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</si>
  <si>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</si>
  <si>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</si>
  <si>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</si>
  <si>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</si>
  <si>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</si>
  <si>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</si>
  <si>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</si>
  <si>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</si>
  <si>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</si>
  <si>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</si>
  <si>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</si>
  <si>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</si>
  <si>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</si>
  <si>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</si>
  <si>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</si>
  <si>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</si>
  <si>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</si>
  <si>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</si>
  <si>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</si>
  <si>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</si>
  <si>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</si>
  <si>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</si>
  <si>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</si>
  <si>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</si>
  <si>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</si>
  <si>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</si>
  <si>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</si>
  <si>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</si>
  <si>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</si>
  <si>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</si>
  <si>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</si>
  <si>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</si>
  <si>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</si>
  <si>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</si>
  <si>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</si>
  <si>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</si>
  <si>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</si>
  <si>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</si>
  <si>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</si>
  <si>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</si>
  <si>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</si>
  <si>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</si>
  <si>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</si>
  <si>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</si>
  <si>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</si>
  <si>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</si>
  <si>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</si>
  <si>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</si>
  <si>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</si>
  <si>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</si>
  <si>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</si>
  <si>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</si>
  <si>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</si>
  <si>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</si>
  <si>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</si>
  <si>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</si>
  <si>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</si>
  <si>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</si>
  <si>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</si>
  <si>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</si>
  <si>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</si>
  <si>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</si>
  <si>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</si>
  <si>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</si>
  <si>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</si>
  <si>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</si>
  <si>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</si>
  <si>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</si>
  <si>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</si>
  <si>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</si>
  <si>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</si>
  <si>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</si>
  <si>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</si>
  <si>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</si>
  <si>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</si>
  <si>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</si>
  <si>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</si>
  <si>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</si>
  <si>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</si>
  <si>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</si>
  <si>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</si>
  <si>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</si>
  <si>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</si>
  <si>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</si>
  <si>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</si>
  <si>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</si>
  <si>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</si>
  <si>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</si>
  <si>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</si>
  <si>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</si>
  <si>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</si>
  <si>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</si>
  <si>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</si>
  <si>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</si>
  <si>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</si>
  <si>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</si>
  <si>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</si>
  <si>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</si>
  <si>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</si>
  <si>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</si>
  <si>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</si>
  <si>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</si>
  <si>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</si>
  <si>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</si>
  <si>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</si>
  <si>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</si>
  <si>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</si>
  <si>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</si>
  <si>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</si>
  <si>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</si>
  <si>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</si>
  <si>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</si>
  <si>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</si>
  <si>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</si>
  <si>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</si>
  <si>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</si>
  <si>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</si>
  <si>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</si>
  <si>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</si>
  <si>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</si>
  <si>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</si>
  <si>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</si>
  <si>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</si>
  <si>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</si>
  <si>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</si>
  <si>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</si>
  <si>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</si>
  <si>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</si>
  <si>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</si>
  <si>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</si>
  <si>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</si>
  <si>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</si>
  <si>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</si>
  <si>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</si>
  <si>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</si>
  <si>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</si>
  <si>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</si>
  <si>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</si>
  <si>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</si>
  <si>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</si>
  <si>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</si>
  <si>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</si>
  <si>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</si>
  <si>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</si>
  <si>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</si>
  <si>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</si>
  <si>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</si>
  <si>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</si>
  <si>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</si>
  <si>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</si>
  <si>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</si>
  <si>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</si>
  <si>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</si>
  <si>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</si>
  <si>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</si>
  <si>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</si>
  <si>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</si>
  <si>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</si>
  <si>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</si>
  <si>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</si>
  <si>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</si>
  <si>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</si>
  <si>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</si>
  <si>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</si>
  <si>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</si>
  <si>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</si>
  <si>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</si>
  <si>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</si>
  <si>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</si>
  <si>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</si>
  <si>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</si>
  <si>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</si>
  <si>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</si>
  <si>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</si>
  <si>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</si>
  <si>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</si>
  <si>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</si>
  <si>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</si>
  <si>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</si>
  <si>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</si>
  <si>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</si>
  <si>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</si>
  <si>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</si>
  <si>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</si>
  <si>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</si>
  <si>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</si>
  <si>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</si>
  <si>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</si>
  <si>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</si>
  <si>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</si>
  <si>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</si>
  <si>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</si>
  <si>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</si>
  <si>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</si>
  <si>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</si>
  <si>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</si>
  <si>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</si>
  <si>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</si>
  <si>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</si>
  <si>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</si>
  <si>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</si>
  <si>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</si>
  <si>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</si>
  <si>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</si>
  <si>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</si>
  <si>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</si>
  <si>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</si>
  <si>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</si>
  <si>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</si>
  <si>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</si>
  <si>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</si>
  <si>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</si>
  <si>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</si>
  <si>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</si>
  <si>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</si>
  <si>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</si>
  <si>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</si>
  <si>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</si>
  <si>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</si>
  <si>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</si>
  <si>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</si>
  <si>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</si>
  <si>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</si>
  <si>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</si>
  <si>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</si>
  <si>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</si>
  <si>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</si>
  <si>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</si>
  <si>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</si>
  <si>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</si>
  <si>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</si>
  <si>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</si>
  <si>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</si>
  <si>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</si>
  <si>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</si>
  <si>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</si>
  <si>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</si>
  <si>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</si>
  <si>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</si>
  <si>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</si>
  <si>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</si>
  <si>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</si>
  <si>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</si>
  <si>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</si>
  <si>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</si>
  <si>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</si>
  <si>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</si>
  <si>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</si>
  <si>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</si>
  <si>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</si>
  <si>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</si>
  <si>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</si>
  <si>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</si>
  <si>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</si>
  <si>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</si>
  <si>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</si>
  <si>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</si>
  <si>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</si>
  <si>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</si>
  <si>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</si>
  <si>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</si>
  <si>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</si>
  <si>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</si>
  <si>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</si>
  <si>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</si>
  <si>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</si>
  <si>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</si>
  <si>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</si>
  <si>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</si>
  <si>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</si>
  <si>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</si>
  <si>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</si>
  <si>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</si>
  <si>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</si>
  <si>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</si>
  <si>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</si>
  <si>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</si>
  <si>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</si>
  <si>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</si>
  <si>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</si>
  <si>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</si>
  <si>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Municipio de Salamanca, Guanajuato.</t>
  </si>
  <si>
    <t>Correspondiente del 1 de Enero al 31 de Marzo de 2024</t>
  </si>
  <si>
    <t>___________________________________________________________</t>
  </si>
  <si>
    <t>__________________________________________________</t>
  </si>
  <si>
    <t>C.P. PEDRO ROJAS BUENRROSTRO</t>
  </si>
  <si>
    <t>LIC. ULISES BANDA CORONADO</t>
  </si>
  <si>
    <t>TESORERO MUNICIPAL</t>
  </si>
  <si>
    <t>PRESIDENTE MUNICIPAL INTERINO</t>
  </si>
  <si>
    <t>y son responsabilidad del emisor.</t>
  </si>
  <si>
    <t>Bajo protesta de decir verdad declaramos que los Estados Financieros y sus notas, son razonablemente correctos</t>
  </si>
  <si>
    <t xml:space="preserve">Bajo protesta de decir verdad declaramos que los Estados Financieros y sus notas, son razonablemente correctos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</si>
</sst>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0"/>
      <color rgb="FF2B956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23" fillId="0" borderId="0" xfId="3" applyNumberFormat="1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23" fillId="0" borderId="0" xfId="3" applyFont="1" applyAlignment="1" applyProtection="1">
      <alignment horizontal="center" vertical="top" wrapText="1"/>
      <protection locked="0"/>
    </xf>
    <xf numFmtId="0" fontId="24" fillId="4" borderId="0" xfId="8" applyFont="1" applyFill="1" applyAlignment="1">
      <alignment horizontal="center" vertical="center"/>
    </xf>
    <xf numFmtId="0" fontId="24" fillId="4" borderId="0" xfId="8" applyFont="1" applyFill="1" applyAlignment="1">
      <alignment horizontal="right" vertical="center"/>
    </xf>
    <xf numFmtId="0" fontId="5" fillId="4" borderId="0" xfId="8" applyFont="1" applyFill="1" applyAlignment="1">
      <alignment horizontal="left" vertical="center"/>
    </xf>
    <xf numFmtId="0" fontId="25" fillId="5" borderId="0" xfId="8" applyFont="1" applyFill="1" applyAlignment="1">
      <alignment horizontal="center" vertical="center"/>
    </xf>
    <xf numFmtId="0" fontId="25" fillId="5" borderId="0" xfId="8" applyFont="1" applyFill="1"/>
    <xf numFmtId="0" fontId="26" fillId="0" borderId="0" xfId="8" applyFont="1"/>
    <xf numFmtId="0" fontId="25" fillId="5" borderId="0" xfId="12" applyFont="1" applyFill="1"/>
    <xf numFmtId="0" fontId="27" fillId="6" borderId="0" xfId="12" applyFont="1" applyFill="1"/>
    <xf numFmtId="0" fontId="4" fillId="0" borderId="0" xfId="12" applyFont="1" applyAlignment="1">
      <alignment horizontal="center" vertical="center"/>
    </xf>
    <xf numFmtId="0" fontId="4" fillId="0" borderId="0" xfId="12" applyFont="1"/>
    <xf numFmtId="4" fontId="4" fillId="0" borderId="0" xfId="12" applyNumberFormat="1" applyFont="1"/>
    <xf numFmtId="9" fontId="4" fillId="0" borderId="0" xfId="14" applyFont="1"/>
    <xf numFmtId="0" fontId="26" fillId="0" borderId="0" xfId="12" applyFont="1"/>
    <xf numFmtId="0" fontId="4" fillId="0" borderId="0" xfId="12" applyFont="1" applyAlignment="1">
      <alignment wrapText="1"/>
    </xf>
    <xf numFmtId="0" fontId="4" fillId="0" borderId="0" xfId="12" applyFont="1" applyAlignment="1">
      <alignment horizontal="center"/>
    </xf>
    <xf numFmtId="9" fontId="4" fillId="0" borderId="0" xfId="12" applyNumberFormat="1" applyFont="1"/>
    <xf numFmtId="0" fontId="28" fillId="8" borderId="14" xfId="13" applyFont="1" applyFill="1" applyBorder="1" applyAlignment="1">
      <alignment horizontal="center" vertical="center"/>
    </xf>
    <xf numFmtId="0" fontId="28" fillId="8" borderId="11" xfId="13" applyFont="1" applyFill="1" applyBorder="1" applyAlignment="1">
      <alignment horizontal="center" vertical="center"/>
    </xf>
    <xf numFmtId="0" fontId="28" fillId="8" borderId="16" xfId="13" applyFont="1" applyFill="1" applyBorder="1" applyAlignment="1">
      <alignment horizontal="center" vertical="center"/>
    </xf>
    <xf numFmtId="0" fontId="28" fillId="8" borderId="10" xfId="13" applyFont="1" applyFill="1" applyBorder="1" applyAlignment="1">
      <alignment horizontal="center" vertical="center"/>
    </xf>
    <xf numFmtId="0" fontId="28" fillId="8" borderId="0" xfId="13" applyFont="1" applyFill="1" applyAlignment="1">
      <alignment horizontal="center" vertical="center"/>
    </xf>
    <xf numFmtId="0" fontId="28" fillId="8" borderId="17" xfId="13" applyFont="1" applyFill="1" applyBorder="1" applyAlignment="1">
      <alignment horizontal="center" vertical="center"/>
    </xf>
    <xf numFmtId="0" fontId="28" fillId="8" borderId="13" xfId="13" applyFont="1" applyFill="1" applyBorder="1" applyAlignment="1">
      <alignment horizontal="center" vertical="center"/>
    </xf>
    <xf numFmtId="0" fontId="28" fillId="8" borderId="15" xfId="13" applyFont="1" applyFill="1" applyBorder="1" applyAlignment="1">
      <alignment horizontal="center" vertical="center"/>
    </xf>
    <xf numFmtId="0" fontId="28" fillId="8" borderId="18" xfId="13" applyFont="1" applyFill="1" applyBorder="1" applyAlignment="1">
      <alignment horizontal="center" vertical="center"/>
    </xf>
    <xf numFmtId="0" fontId="24" fillId="8" borderId="2" xfId="13" applyFont="1" applyFill="1" applyBorder="1" applyAlignment="1">
      <alignment vertical="center"/>
    </xf>
    <xf numFmtId="0" fontId="29" fillId="0" borderId="0" xfId="13" applyFont="1"/>
    <xf numFmtId="0" fontId="24" fillId="0" borderId="9" xfId="13" applyFont="1" applyBorder="1" applyAlignment="1">
      <alignment vertical="center"/>
    </xf>
    <xf numFmtId="0" fontId="24" fillId="0" borderId="2" xfId="13" applyFont="1" applyBorder="1" applyAlignment="1">
      <alignment vertical="center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0" fontId="29" fillId="0" borderId="2" xfId="13" applyFont="1" applyBorder="1"/>
    <xf numFmtId="0" fontId="26" fillId="0" borderId="12" xfId="13" applyFont="1" applyBorder="1" applyAlignment="1">
      <alignment horizontal="left" vertical="center" wrapText="1" indent="1"/>
    </xf>
    <xf numFmtId="0" fontId="26" fillId="0" borderId="2" xfId="13" applyFont="1" applyBorder="1" applyAlignment="1">
      <alignment horizontal="left" vertical="center"/>
    </xf>
    <xf numFmtId="0" fontId="26" fillId="0" borderId="9" xfId="13" applyFont="1" applyBorder="1" applyAlignment="1">
      <alignment horizontal="left" vertical="center" indent="1"/>
    </xf>
    <xf numFmtId="0" fontId="26" fillId="0" borderId="9" xfId="13" applyFont="1" applyBorder="1" applyAlignment="1">
      <alignment horizontal="left" vertical="center" wrapText="1"/>
    </xf>
    <xf numFmtId="4" fontId="26" fillId="0" borderId="9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0" fontId="26" fillId="0" borderId="9" xfId="13" applyFont="1" applyBorder="1" applyAlignment="1">
      <alignment horizontal="left" vertical="center"/>
    </xf>
    <xf numFmtId="4" fontId="26" fillId="0" borderId="11" xfId="13" applyNumberFormat="1" applyFont="1" applyBorder="1" applyAlignment="1">
      <alignment horizontal="right" vertical="center" indent="1"/>
    </xf>
    <xf numFmtId="0" fontId="24" fillId="8" borderId="1" xfId="13" applyFont="1" applyFill="1" applyBorder="1" applyAlignment="1">
      <alignment vertical="center"/>
    </xf>
    <xf numFmtId="4" fontId="24" fillId="8" borderId="1" xfId="13" applyNumberFormat="1" applyFont="1" applyFill="1" applyBorder="1" applyAlignment="1">
      <alignment horizontal="right" vertical="center" wrapText="1" indent="1"/>
    </xf>
    <xf numFmtId="4" fontId="24" fillId="0" borderId="9" xfId="13" applyNumberFormat="1" applyFont="1" applyBorder="1" applyAlignment="1">
      <alignment horizontal="right" vertical="center"/>
    </xf>
    <xf numFmtId="4" fontId="24" fillId="0" borderId="1" xfId="13" applyNumberFormat="1" applyFont="1" applyBorder="1" applyAlignment="1">
      <alignment horizontal="right" vertical="center" wrapText="1" indent="1"/>
    </xf>
    <xf numFmtId="4" fontId="26" fillId="0" borderId="1" xfId="13" applyNumberFormat="1" applyFont="1" applyBorder="1" applyAlignment="1">
      <alignment horizontal="right" vertical="center" wrapText="1" indent="1"/>
    </xf>
    <xf numFmtId="4" fontId="26" fillId="0" borderId="1" xfId="13" applyNumberFormat="1" applyFont="1" applyBorder="1" applyAlignment="1">
      <alignment horizontal="right" vertical="center" indent="1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24" fillId="8" borderId="13" xfId="13" applyFont="1" applyFill="1" applyBorder="1" applyAlignment="1">
      <alignment vertical="center"/>
    </xf>
    <xf numFmtId="0" fontId="29" fillId="0" borderId="9" xfId="13" applyFont="1" applyBorder="1"/>
    <xf numFmtId="0" fontId="24" fillId="0" borderId="12" xfId="13" applyFont="1" applyBorder="1" applyAlignment="1">
      <alignment vertical="center"/>
    </xf>
    <xf numFmtId="49" fontId="4" fillId="0" borderId="2" xfId="13" applyNumberFormat="1" applyFont="1" applyBorder="1" applyAlignment="1">
      <alignment vertical="center"/>
    </xf>
    <xf numFmtId="0" fontId="4" fillId="0" borderId="12" xfId="13" applyFont="1" applyBorder="1" applyAlignment="1">
      <alignment horizontal="left" vertical="center" indent="1"/>
    </xf>
    <xf numFmtId="49" fontId="4" fillId="0" borderId="2" xfId="13" applyNumberFormat="1" applyFont="1" applyBorder="1"/>
    <xf numFmtId="0" fontId="4" fillId="0" borderId="12" xfId="13" applyFont="1" applyBorder="1" applyAlignment="1">
      <alignment horizontal="left" vertical="center" wrapText="1" indent="1"/>
    </xf>
    <xf numFmtId="0" fontId="4" fillId="0" borderId="9" xfId="13" applyFont="1" applyBorder="1"/>
    <xf numFmtId="0" fontId="4" fillId="0" borderId="9" xfId="13" applyFont="1" applyBorder="1" applyAlignment="1">
      <alignment vertical="center"/>
    </xf>
    <xf numFmtId="4" fontId="4" fillId="0" borderId="9" xfId="13" applyNumberFormat="1" applyFont="1" applyBorder="1" applyAlignment="1">
      <alignment horizontal="right" vertical="center"/>
    </xf>
    <xf numFmtId="0" fontId="5" fillId="0" borderId="2" xfId="13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0" fontId="26" fillId="0" borderId="9" xfId="13" applyFont="1" applyBorder="1" applyAlignment="1">
      <alignment vertical="center"/>
    </xf>
    <xf numFmtId="4" fontId="26" fillId="0" borderId="9" xfId="13" applyNumberFormat="1" applyFont="1" applyBorder="1" applyAlignment="1">
      <alignment horizontal="right" vertical="center"/>
    </xf>
    <xf numFmtId="0" fontId="24" fillId="3" borderId="2" xfId="13" applyFont="1" applyFill="1" applyBorder="1" applyAlignment="1">
      <alignment vertical="center"/>
    </xf>
    <xf numFmtId="4" fontId="24" fillId="8" borderId="1" xfId="13" applyNumberFormat="1" applyFont="1" applyFill="1" applyBorder="1" applyAlignment="1">
      <alignment horizontal="right" vertical="center"/>
    </xf>
    <xf numFmtId="4" fontId="4" fillId="0" borderId="1" xfId="13" applyNumberFormat="1" applyFont="1" applyBorder="1" applyAlignment="1">
      <alignment horizontal="right" vertical="center" wrapText="1" indent="1"/>
    </xf>
    <xf numFmtId="4" fontId="5" fillId="0" borderId="1" xfId="13" applyNumberFormat="1" applyFont="1" applyBorder="1" applyAlignment="1">
      <alignment horizontal="right" vertical="center" wrapText="1" indent="1"/>
    </xf>
    <xf numFmtId="4" fontId="4" fillId="0" borderId="1" xfId="13" applyNumberFormat="1" applyFont="1" applyBorder="1" applyAlignment="1">
      <alignment horizontal="right" vertical="center" indent="1"/>
    </xf>
  </cellXfs>
  <cellStyles count="35">
    <cellStyle name="=C:\WINNT\SYSTEM32\COMMAND.COM" xfId="21" xr:uid="{D5FE65D5-5CEE-403C-B9BA-E683D91D217D}"/>
    <cellStyle name="Euro" xfId="22" xr:uid="{8497E8C0-69EE-4160-8DF8-15AC1615AC95}"/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4" xr:uid="{72339CC6-CCCB-48AD-BAEE-CC228EFDC7D0}"/>
    <cellStyle name="Millares 2 3" xfId="16" xr:uid="{00000000-0005-0000-0000-000004000000}"/>
    <cellStyle name="Millares 2 3 2" xfId="25" xr:uid="{E296F783-8C66-4E57-93FF-C18E14EE40D6}"/>
    <cellStyle name="Millares 2 4" xfId="34" xr:uid="{AC7CE150-E162-418D-A845-4B5480EB1A5B}"/>
    <cellStyle name="Millares 2 5" xfId="23" xr:uid="{2EB58C44-A365-40D2-97DA-A86E740E43CC}"/>
    <cellStyle name="Millares 3" xfId="19" xr:uid="{00000000-0005-0000-0000-000005000000}"/>
    <cellStyle name="Millares 3 2" xfId="26" xr:uid="{10181D43-B61E-4A25-9EC3-9B0B07A89649}"/>
    <cellStyle name="Millares 4" xfId="17" xr:uid="{00000000-0005-0000-0000-000006000000}"/>
    <cellStyle name="Moneda 2" xfId="27" xr:uid="{61B49C17-1A8F-4C0D-A8B2-E707BF374E72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4 2" xfId="29" xr:uid="{75D92F1E-291F-4556-9BE7-ABCE06FA1D6A}"/>
    <cellStyle name="Normal 4 3" xfId="28" xr:uid="{94158B89-D185-4E8F-9FA9-190854361E27}"/>
    <cellStyle name="Normal 5" xfId="5" xr:uid="{00000000-0005-0000-0000-000010000000}"/>
    <cellStyle name="Normal 5 2" xfId="31" xr:uid="{B02190C8-E609-4BE5-9100-80E366F3E9A1}"/>
    <cellStyle name="Normal 5 3" xfId="30" xr:uid="{1CB41EFD-12CC-449C-8403-EF2F3A48199D}"/>
    <cellStyle name="Normal 56" xfId="6" xr:uid="{00000000-0005-0000-0000-000011000000}"/>
    <cellStyle name="Normal 6" xfId="32" xr:uid="{FB5C9C34-65EA-46D6-91A6-5DA4B7EC9317}"/>
    <cellStyle name="Normal 6 2" xfId="33" xr:uid="{F793C685-97DE-4D36-A909-6D2FB2D40D97}"/>
    <cellStyle name="Normal 7" xfId="20" xr:uid="{36011A89-D997-4DBB-90A0-ECED4E8A681F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tabSelected="1" zoomScaleNormal="100" zoomScaleSheetLayoutView="100" workbookViewId="0">
      <pane ySplit="5" topLeftCell="A20" activePane="bottomLeft" state="frozen"/>
      <selection activeCell="A14" sqref="A14:B14"/>
      <selection pane="bottomLeft" activeCell="D43" sqref="D4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08" t="s">
        <v>667</v>
      </c>
      <c r="B1" s="108"/>
      <c r="C1" s="17"/>
      <c r="D1" s="14" t="s">
        <v>601</v>
      </c>
      <c r="E1" s="15">
        <v>2024</v>
      </c>
    </row>
    <row r="2" spans="1:5" ht="18.899999999999999" customHeight="1" x14ac:dyDescent="0.2">
      <c r="A2" s="109" t="s">
        <v>600</v>
      </c>
      <c r="B2" s="109"/>
      <c r="C2" s="36"/>
      <c r="D2" s="14" t="s">
        <v>602</v>
      </c>
      <c r="E2" s="17" t="s">
        <v>607</v>
      </c>
    </row>
    <row r="3" spans="1:5" ht="18.899999999999999" customHeight="1" x14ac:dyDescent="0.2">
      <c r="A3" s="108" t="s">
        <v>668</v>
      </c>
      <c r="B3" s="108"/>
      <c r="C3" s="17"/>
      <c r="D3" s="14" t="s">
        <v>603</v>
      </c>
      <c r="E3" s="15">
        <v>1</v>
      </c>
    </row>
    <row r="4" spans="1:5" ht="18.899999999999999" customHeight="1" x14ac:dyDescent="0.2">
      <c r="A4" s="108" t="s">
        <v>622</v>
      </c>
      <c r="B4" s="108"/>
      <c r="C4" s="108"/>
      <c r="D4" s="108"/>
      <c r="E4" s="108"/>
    </row>
    <row r="5" spans="1:5" ht="15" customHeight="1" x14ac:dyDescent="0.2">
      <c r="A5" s="82" t="s">
        <v>41</v>
      </c>
      <c r="B5" s="81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3" t="s">
        <v>48</v>
      </c>
      <c r="B35" s="44" t="s">
        <v>43</v>
      </c>
    </row>
    <row r="36" spans="1:5" x14ac:dyDescent="0.2">
      <c r="A36" s="43" t="s">
        <v>49</v>
      </c>
      <c r="B36" s="44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4" t="s">
        <v>32</v>
      </c>
    </row>
    <row r="40" spans="1:5" x14ac:dyDescent="0.2">
      <c r="A40" s="7"/>
      <c r="B40" s="44" t="s">
        <v>623</v>
      </c>
    </row>
    <row r="41" spans="1:5" ht="10.8" thickBot="1" x14ac:dyDescent="0.25">
      <c r="A41" s="11"/>
      <c r="B41" s="12"/>
    </row>
    <row r="44" spans="1:5" x14ac:dyDescent="0.2">
      <c r="B44" s="4" t="s">
        <v>624</v>
      </c>
    </row>
    <row r="47" spans="1:5" ht="10.199999999999999" customHeight="1" x14ac:dyDescent="0.2">
      <c r="B47" s="124" t="s">
        <v>669</v>
      </c>
      <c r="C47" s="123" t="s">
        <v>670</v>
      </c>
      <c r="D47" s="123"/>
      <c r="E47" s="123"/>
    </row>
    <row r="48" spans="1:5" ht="13.8" customHeight="1" x14ac:dyDescent="0.2">
      <c r="B48" s="125" t="s">
        <v>671</v>
      </c>
      <c r="C48" s="122" t="s">
        <v>672</v>
      </c>
      <c r="D48" s="122"/>
      <c r="E48" s="122"/>
    </row>
    <row r="49" spans="2:5" ht="13.8" customHeight="1" x14ac:dyDescent="0.2">
      <c r="B49" s="125" t="s">
        <v>673</v>
      </c>
      <c r="C49" s="122" t="s">
        <v>674</v>
      </c>
      <c r="D49" s="122"/>
      <c r="E49" s="122"/>
    </row>
  </sheetData>
  <sheetProtection formatCells="0" formatColumns="0" formatRows="0" autoFilter="0" pivotTables="0"/>
  <mergeCells count="7">
    <mergeCell ref="C48:E48"/>
    <mergeCell ref="C49:E49"/>
    <mergeCell ref="C47:E47"/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31496062992125984" right="0.31496062992125984" top="0.35433070866141736" bottom="0.35433070866141736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B23" sqref="B23"/>
    </sheetView>
  </sheetViews>
  <sheetFormatPr baseColWidth="10" defaultColWidth="11.44140625" defaultRowHeight="10.199999999999999" x14ac:dyDescent="0.2"/>
  <cols>
    <col min="1" max="1" width="3.33203125" style="38" customWidth="1"/>
    <col min="2" max="2" width="63.109375" style="38" customWidth="1"/>
    <col min="3" max="3" width="17.6640625" style="38" customWidth="1"/>
    <col min="4" max="16384" width="11.44140625" style="38"/>
  </cols>
  <sheetData>
    <row r="1" spans="1:3" s="37" customFormat="1" ht="18" customHeight="1" x14ac:dyDescent="0.3">
      <c r="A1" s="142" t="s">
        <v>667</v>
      </c>
      <c r="B1" s="143"/>
      <c r="C1" s="144"/>
    </row>
    <row r="2" spans="1:3" s="37" customFormat="1" ht="18" customHeight="1" x14ac:dyDescent="0.3">
      <c r="A2" s="145" t="s">
        <v>612</v>
      </c>
      <c r="B2" s="146"/>
      <c r="C2" s="147"/>
    </row>
    <row r="3" spans="1:3" s="37" customFormat="1" ht="18" customHeight="1" x14ac:dyDescent="0.3">
      <c r="A3" s="145" t="s">
        <v>668</v>
      </c>
      <c r="B3" s="146"/>
      <c r="C3" s="147"/>
    </row>
    <row r="4" spans="1:3" s="39" customFormat="1" ht="18" customHeight="1" x14ac:dyDescent="0.2">
      <c r="A4" s="148" t="s">
        <v>613</v>
      </c>
      <c r="B4" s="149"/>
      <c r="C4" s="150"/>
    </row>
    <row r="5" spans="1:3" ht="13.2" x14ac:dyDescent="0.2">
      <c r="A5" s="151" t="s">
        <v>520</v>
      </c>
      <c r="B5" s="151"/>
      <c r="C5" s="168">
        <v>325562682.31</v>
      </c>
    </row>
    <row r="6" spans="1:3" ht="13.2" x14ac:dyDescent="0.25">
      <c r="A6" s="152"/>
      <c r="B6" s="153"/>
      <c r="C6" s="169"/>
    </row>
    <row r="7" spans="1:3" ht="13.2" x14ac:dyDescent="0.2">
      <c r="A7" s="154" t="s">
        <v>521</v>
      </c>
      <c r="B7" s="154"/>
      <c r="C7" s="170">
        <f>SUM(C8:C13)</f>
        <v>0</v>
      </c>
    </row>
    <row r="8" spans="1:3" ht="13.2" x14ac:dyDescent="0.2">
      <c r="A8" s="155" t="s">
        <v>522</v>
      </c>
      <c r="B8" s="156" t="s">
        <v>341</v>
      </c>
      <c r="C8" s="171">
        <v>0</v>
      </c>
    </row>
    <row r="9" spans="1:3" ht="13.2" x14ac:dyDescent="0.25">
      <c r="A9" s="157" t="s">
        <v>523</v>
      </c>
      <c r="B9" s="158" t="s">
        <v>532</v>
      </c>
      <c r="C9" s="171">
        <v>0</v>
      </c>
    </row>
    <row r="10" spans="1:3" ht="26.4" x14ac:dyDescent="0.25">
      <c r="A10" s="157" t="s">
        <v>524</v>
      </c>
      <c r="B10" s="158" t="s">
        <v>349</v>
      </c>
      <c r="C10" s="171">
        <v>0</v>
      </c>
    </row>
    <row r="11" spans="1:3" ht="13.2" x14ac:dyDescent="0.25">
      <c r="A11" s="157" t="s">
        <v>525</v>
      </c>
      <c r="B11" s="158" t="s">
        <v>350</v>
      </c>
      <c r="C11" s="171">
        <v>0</v>
      </c>
    </row>
    <row r="12" spans="1:3" ht="13.2" x14ac:dyDescent="0.25">
      <c r="A12" s="157" t="s">
        <v>526</v>
      </c>
      <c r="B12" s="158" t="s">
        <v>351</v>
      </c>
      <c r="C12" s="171">
        <v>0</v>
      </c>
    </row>
    <row r="13" spans="1:3" ht="13.2" x14ac:dyDescent="0.2">
      <c r="A13" s="159" t="s">
        <v>527</v>
      </c>
      <c r="B13" s="160" t="s">
        <v>528</v>
      </c>
      <c r="C13" s="171">
        <v>0</v>
      </c>
    </row>
    <row r="14" spans="1:3" ht="13.2" x14ac:dyDescent="0.25">
      <c r="A14" s="152"/>
      <c r="B14" s="161"/>
      <c r="C14" s="162"/>
    </row>
    <row r="15" spans="1:3" ht="13.2" x14ac:dyDescent="0.2">
      <c r="A15" s="154" t="s">
        <v>82</v>
      </c>
      <c r="B15" s="153"/>
      <c r="C15" s="170">
        <f>SUM(C16:C18)</f>
        <v>0</v>
      </c>
    </row>
    <row r="16" spans="1:3" ht="13.2" x14ac:dyDescent="0.2">
      <c r="A16" s="163">
        <v>3.1</v>
      </c>
      <c r="B16" s="158" t="s">
        <v>531</v>
      </c>
      <c r="C16" s="171">
        <v>0</v>
      </c>
    </row>
    <row r="17" spans="1:3" ht="13.2" x14ac:dyDescent="0.25">
      <c r="A17" s="164">
        <v>3.2</v>
      </c>
      <c r="B17" s="158" t="s">
        <v>529</v>
      </c>
      <c r="C17" s="171">
        <v>0</v>
      </c>
    </row>
    <row r="18" spans="1:3" ht="13.2" x14ac:dyDescent="0.25">
      <c r="A18" s="164">
        <v>3.3</v>
      </c>
      <c r="B18" s="160" t="s">
        <v>530</v>
      </c>
      <c r="C18" s="172">
        <v>0</v>
      </c>
    </row>
    <row r="19" spans="1:3" ht="13.2" x14ac:dyDescent="0.25">
      <c r="A19" s="152"/>
      <c r="B19" s="165"/>
      <c r="C19" s="166"/>
    </row>
    <row r="20" spans="1:3" ht="13.2" x14ac:dyDescent="0.2">
      <c r="A20" s="167" t="s">
        <v>659</v>
      </c>
      <c r="B20" s="167"/>
      <c r="C20" s="168">
        <f>C5+C7-C15</f>
        <v>325562682.31</v>
      </c>
    </row>
    <row r="22" spans="1:3" x14ac:dyDescent="0.2">
      <c r="B22" s="38" t="s">
        <v>676</v>
      </c>
    </row>
    <row r="23" spans="1:3" x14ac:dyDescent="0.2">
      <c r="B23" s="38" t="s">
        <v>675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19" workbookViewId="0">
      <selection activeCell="B42" sqref="B42"/>
    </sheetView>
  </sheetViews>
  <sheetFormatPr baseColWidth="10" defaultColWidth="11.44140625" defaultRowHeight="10.199999999999999" x14ac:dyDescent="0.2"/>
  <cols>
    <col min="1" max="1" width="3.6640625" style="38" customWidth="1"/>
    <col min="2" max="2" width="62.109375" style="38" customWidth="1"/>
    <col min="3" max="3" width="17.6640625" style="38" customWidth="1"/>
    <col min="4" max="16384" width="11.44140625" style="38"/>
  </cols>
  <sheetData>
    <row r="1" spans="1:3" s="40" customFormat="1" ht="18.899999999999999" customHeight="1" x14ac:dyDescent="0.3">
      <c r="A1" s="173" t="s">
        <v>667</v>
      </c>
      <c r="B1" s="174"/>
      <c r="C1" s="175"/>
    </row>
    <row r="2" spans="1:3" s="40" customFormat="1" ht="18.899999999999999" customHeight="1" x14ac:dyDescent="0.3">
      <c r="A2" s="176" t="s">
        <v>614</v>
      </c>
      <c r="B2" s="177"/>
      <c r="C2" s="178"/>
    </row>
    <row r="3" spans="1:3" s="40" customFormat="1" ht="18.899999999999999" customHeight="1" x14ac:dyDescent="0.3">
      <c r="A3" s="176" t="s">
        <v>668</v>
      </c>
      <c r="B3" s="177"/>
      <c r="C3" s="178"/>
    </row>
    <row r="4" spans="1:3" ht="13.2" x14ac:dyDescent="0.2">
      <c r="A4" s="148" t="s">
        <v>613</v>
      </c>
      <c r="B4" s="149"/>
      <c r="C4" s="150"/>
    </row>
    <row r="5" spans="1:3" ht="13.2" x14ac:dyDescent="0.2">
      <c r="A5" s="179" t="s">
        <v>533</v>
      </c>
      <c r="B5" s="151"/>
      <c r="C5" s="194">
        <v>349903303.20999998</v>
      </c>
    </row>
    <row r="6" spans="1:3" ht="13.2" x14ac:dyDescent="0.25">
      <c r="A6" s="180"/>
      <c r="B6" s="153"/>
      <c r="C6" s="169"/>
    </row>
    <row r="7" spans="1:3" ht="13.2" x14ac:dyDescent="0.2">
      <c r="A7" s="154" t="s">
        <v>534</v>
      </c>
      <c r="B7" s="181"/>
      <c r="C7" s="170">
        <f>SUM(C8:C28)</f>
        <v>197143281.87</v>
      </c>
    </row>
    <row r="8" spans="1:3" ht="13.2" x14ac:dyDescent="0.2">
      <c r="A8" s="182">
        <v>2.1</v>
      </c>
      <c r="B8" s="183" t="s">
        <v>369</v>
      </c>
      <c r="C8" s="195">
        <v>0</v>
      </c>
    </row>
    <row r="9" spans="1:3" ht="13.2" x14ac:dyDescent="0.2">
      <c r="A9" s="182">
        <v>2.2000000000000002</v>
      </c>
      <c r="B9" s="183" t="s">
        <v>366</v>
      </c>
      <c r="C9" s="195">
        <v>0</v>
      </c>
    </row>
    <row r="10" spans="1:3" ht="13.2" x14ac:dyDescent="0.25">
      <c r="A10" s="184">
        <v>2.2999999999999998</v>
      </c>
      <c r="B10" s="185" t="s">
        <v>236</v>
      </c>
      <c r="C10" s="195">
        <v>934079.03</v>
      </c>
    </row>
    <row r="11" spans="1:3" ht="13.2" x14ac:dyDescent="0.25">
      <c r="A11" s="184">
        <v>2.4</v>
      </c>
      <c r="B11" s="185" t="s">
        <v>237</v>
      </c>
      <c r="C11" s="195">
        <v>8032480.3200000003</v>
      </c>
    </row>
    <row r="12" spans="1:3" ht="13.2" x14ac:dyDescent="0.25">
      <c r="A12" s="184">
        <v>2.5</v>
      </c>
      <c r="B12" s="185" t="s">
        <v>238</v>
      </c>
      <c r="C12" s="195">
        <v>0</v>
      </c>
    </row>
    <row r="13" spans="1:3" ht="13.2" x14ac:dyDescent="0.25">
      <c r="A13" s="184">
        <v>2.6</v>
      </c>
      <c r="B13" s="185" t="s">
        <v>239</v>
      </c>
      <c r="C13" s="195">
        <v>21066996</v>
      </c>
    </row>
    <row r="14" spans="1:3" ht="13.2" x14ac:dyDescent="0.25">
      <c r="A14" s="184">
        <v>2.7</v>
      </c>
      <c r="B14" s="185" t="s">
        <v>240</v>
      </c>
      <c r="C14" s="195">
        <v>0</v>
      </c>
    </row>
    <row r="15" spans="1:3" ht="13.2" x14ac:dyDescent="0.25">
      <c r="A15" s="184">
        <v>2.8</v>
      </c>
      <c r="B15" s="185" t="s">
        <v>241</v>
      </c>
      <c r="C15" s="195">
        <v>15391742.300000001</v>
      </c>
    </row>
    <row r="16" spans="1:3" ht="13.2" x14ac:dyDescent="0.25">
      <c r="A16" s="184">
        <v>2.9</v>
      </c>
      <c r="B16" s="185" t="s">
        <v>243</v>
      </c>
      <c r="C16" s="195">
        <v>0</v>
      </c>
    </row>
    <row r="17" spans="1:3" ht="13.2" x14ac:dyDescent="0.25">
      <c r="A17" s="184" t="s">
        <v>535</v>
      </c>
      <c r="B17" s="185" t="s">
        <v>536</v>
      </c>
      <c r="C17" s="195">
        <v>0</v>
      </c>
    </row>
    <row r="18" spans="1:3" ht="13.2" x14ac:dyDescent="0.25">
      <c r="A18" s="184" t="s">
        <v>561</v>
      </c>
      <c r="B18" s="185" t="s">
        <v>245</v>
      </c>
      <c r="C18" s="195">
        <v>0</v>
      </c>
    </row>
    <row r="19" spans="1:3" ht="13.2" x14ac:dyDescent="0.25">
      <c r="A19" s="184" t="s">
        <v>562</v>
      </c>
      <c r="B19" s="185" t="s">
        <v>537</v>
      </c>
      <c r="C19" s="195">
        <v>128886483.53</v>
      </c>
    </row>
    <row r="20" spans="1:3" ht="13.2" x14ac:dyDescent="0.25">
      <c r="A20" s="184" t="s">
        <v>563</v>
      </c>
      <c r="B20" s="185" t="s">
        <v>538</v>
      </c>
      <c r="C20" s="195">
        <v>21685897.93</v>
      </c>
    </row>
    <row r="21" spans="1:3" ht="13.2" x14ac:dyDescent="0.25">
      <c r="A21" s="184" t="s">
        <v>564</v>
      </c>
      <c r="B21" s="185" t="s">
        <v>539</v>
      </c>
      <c r="C21" s="195">
        <v>0</v>
      </c>
    </row>
    <row r="22" spans="1:3" ht="13.2" x14ac:dyDescent="0.25">
      <c r="A22" s="184" t="s">
        <v>540</v>
      </c>
      <c r="B22" s="185" t="s">
        <v>541</v>
      </c>
      <c r="C22" s="195">
        <v>0</v>
      </c>
    </row>
    <row r="23" spans="1:3" ht="13.2" x14ac:dyDescent="0.25">
      <c r="A23" s="184" t="s">
        <v>542</v>
      </c>
      <c r="B23" s="185" t="s">
        <v>543</v>
      </c>
      <c r="C23" s="195">
        <v>0</v>
      </c>
    </row>
    <row r="24" spans="1:3" ht="13.2" x14ac:dyDescent="0.25">
      <c r="A24" s="184" t="s">
        <v>544</v>
      </c>
      <c r="B24" s="185" t="s">
        <v>545</v>
      </c>
      <c r="C24" s="195">
        <v>0</v>
      </c>
    </row>
    <row r="25" spans="1:3" ht="13.2" x14ac:dyDescent="0.25">
      <c r="A25" s="184" t="s">
        <v>546</v>
      </c>
      <c r="B25" s="185" t="s">
        <v>547</v>
      </c>
      <c r="C25" s="195">
        <v>0</v>
      </c>
    </row>
    <row r="26" spans="1:3" ht="13.2" x14ac:dyDescent="0.25">
      <c r="A26" s="184" t="s">
        <v>548</v>
      </c>
      <c r="B26" s="185" t="s">
        <v>549</v>
      </c>
      <c r="C26" s="195">
        <v>1145602.76</v>
      </c>
    </row>
    <row r="27" spans="1:3" ht="13.2" x14ac:dyDescent="0.25">
      <c r="A27" s="184" t="s">
        <v>550</v>
      </c>
      <c r="B27" s="185" t="s">
        <v>551</v>
      </c>
      <c r="C27" s="195">
        <v>0</v>
      </c>
    </row>
    <row r="28" spans="1:3" ht="13.2" x14ac:dyDescent="0.25">
      <c r="A28" s="184" t="s">
        <v>552</v>
      </c>
      <c r="B28" s="183" t="s">
        <v>553</v>
      </c>
      <c r="C28" s="195">
        <v>0</v>
      </c>
    </row>
    <row r="29" spans="1:3" ht="13.2" x14ac:dyDescent="0.25">
      <c r="A29" s="186"/>
      <c r="B29" s="187"/>
      <c r="C29" s="188"/>
    </row>
    <row r="30" spans="1:3" ht="13.2" x14ac:dyDescent="0.2">
      <c r="A30" s="189" t="s">
        <v>554</v>
      </c>
      <c r="B30" s="190"/>
      <c r="C30" s="196">
        <f>SUM(C31:C37)</f>
        <v>0</v>
      </c>
    </row>
    <row r="31" spans="1:3" ht="26.4" x14ac:dyDescent="0.25">
      <c r="A31" s="184" t="s">
        <v>555</v>
      </c>
      <c r="B31" s="185" t="s">
        <v>438</v>
      </c>
      <c r="C31" s="195">
        <v>0</v>
      </c>
    </row>
    <row r="32" spans="1:3" ht="13.2" x14ac:dyDescent="0.25">
      <c r="A32" s="184" t="s">
        <v>556</v>
      </c>
      <c r="B32" s="185" t="s">
        <v>80</v>
      </c>
      <c r="C32" s="195">
        <v>0</v>
      </c>
    </row>
    <row r="33" spans="1:3" ht="13.2" x14ac:dyDescent="0.25">
      <c r="A33" s="184" t="s">
        <v>557</v>
      </c>
      <c r="B33" s="185" t="s">
        <v>448</v>
      </c>
      <c r="C33" s="195">
        <v>0</v>
      </c>
    </row>
    <row r="34" spans="1:3" ht="13.2" x14ac:dyDescent="0.25">
      <c r="A34" s="184" t="s">
        <v>558</v>
      </c>
      <c r="B34" s="185" t="s">
        <v>454</v>
      </c>
      <c r="C34" s="195">
        <v>0</v>
      </c>
    </row>
    <row r="35" spans="1:3" ht="13.2" x14ac:dyDescent="0.25">
      <c r="A35" s="184" t="s">
        <v>559</v>
      </c>
      <c r="B35" s="185" t="s">
        <v>462</v>
      </c>
      <c r="C35" s="195">
        <v>0</v>
      </c>
    </row>
    <row r="36" spans="1:3" ht="13.2" x14ac:dyDescent="0.25">
      <c r="A36" s="184" t="s">
        <v>662</v>
      </c>
      <c r="B36" s="185" t="s">
        <v>366</v>
      </c>
      <c r="C36" s="195">
        <v>0</v>
      </c>
    </row>
    <row r="37" spans="1:3" ht="13.2" x14ac:dyDescent="0.25">
      <c r="A37" s="184" t="s">
        <v>663</v>
      </c>
      <c r="B37" s="183" t="s">
        <v>560</v>
      </c>
      <c r="C37" s="197">
        <v>0</v>
      </c>
    </row>
    <row r="38" spans="1:3" ht="13.2" x14ac:dyDescent="0.25">
      <c r="A38" s="180"/>
      <c r="B38" s="191"/>
      <c r="C38" s="192"/>
    </row>
    <row r="39" spans="1:3" ht="13.2" x14ac:dyDescent="0.2">
      <c r="A39" s="193" t="s">
        <v>660</v>
      </c>
      <c r="B39" s="151"/>
      <c r="C39" s="168">
        <f>C5-C7+C30</f>
        <v>152760021.33999997</v>
      </c>
    </row>
    <row r="41" spans="1:3" x14ac:dyDescent="0.2">
      <c r="B41" s="38" t="s">
        <v>677</v>
      </c>
    </row>
    <row r="42" spans="1:3" x14ac:dyDescent="0.2">
      <c r="B42" s="38" t="s">
        <v>675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topLeftCell="A29" workbookViewId="0">
      <selection activeCell="C68" sqref="C68"/>
    </sheetView>
  </sheetViews>
  <sheetFormatPr baseColWidth="10" defaultColWidth="9.109375" defaultRowHeight="10.199999999999999" x14ac:dyDescent="0.2"/>
  <cols>
    <col min="1" max="1" width="10" style="29" customWidth="1"/>
    <col min="2" max="2" width="59.33203125" style="29" customWidth="1"/>
    <col min="3" max="3" width="13.44140625" style="29" customWidth="1"/>
    <col min="4" max="4" width="9.5546875" style="29" customWidth="1"/>
    <col min="5" max="5" width="12.21875" style="29" customWidth="1"/>
    <col min="6" max="6" width="10.33203125" style="29" customWidth="1"/>
    <col min="7" max="7" width="11.109375" style="29" customWidth="1"/>
    <col min="8" max="8" width="8.109375" style="29" customWidth="1"/>
    <col min="9" max="9" width="11.33203125" style="29" customWidth="1"/>
    <col min="10" max="10" width="9.77734375" style="29" customWidth="1"/>
    <col min="11" max="16384" width="9.109375" style="29"/>
  </cols>
  <sheetData>
    <row r="1" spans="1:10" ht="18.899999999999999" customHeight="1" x14ac:dyDescent="0.2">
      <c r="A1" s="112" t="s">
        <v>667</v>
      </c>
      <c r="B1" s="117"/>
      <c r="C1" s="117"/>
      <c r="D1" s="117"/>
      <c r="E1" s="117"/>
      <c r="F1" s="117"/>
      <c r="G1" s="27" t="s">
        <v>604</v>
      </c>
      <c r="H1" s="28">
        <v>2024</v>
      </c>
    </row>
    <row r="2" spans="1:10" ht="18.899999999999999" customHeight="1" x14ac:dyDescent="0.2">
      <c r="A2" s="112" t="s">
        <v>615</v>
      </c>
      <c r="B2" s="117"/>
      <c r="C2" s="117"/>
      <c r="D2" s="117"/>
      <c r="E2" s="117"/>
      <c r="F2" s="117"/>
      <c r="G2" s="27" t="s">
        <v>605</v>
      </c>
      <c r="H2" s="28" t="s">
        <v>607</v>
      </c>
    </row>
    <row r="3" spans="1:10" ht="18.899999999999999" customHeight="1" x14ac:dyDescent="0.2">
      <c r="A3" s="118" t="s">
        <v>668</v>
      </c>
      <c r="B3" s="119"/>
      <c r="C3" s="119"/>
      <c r="D3" s="119"/>
      <c r="E3" s="119"/>
      <c r="F3" s="119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2849245.68</v>
      </c>
      <c r="D27" s="34">
        <v>0</v>
      </c>
      <c r="E27" s="34">
        <v>0</v>
      </c>
      <c r="F27" s="34">
        <f t="shared" si="0"/>
        <v>2849245.68</v>
      </c>
    </row>
    <row r="28" spans="1:6" x14ac:dyDescent="0.2">
      <c r="A28" s="29">
        <v>7420</v>
      </c>
      <c r="B28" s="29" t="s">
        <v>102</v>
      </c>
      <c r="C28" s="34">
        <v>-2849245.68</v>
      </c>
      <c r="D28" s="34">
        <v>0</v>
      </c>
      <c r="E28" s="34">
        <v>0</v>
      </c>
      <c r="F28" s="34">
        <f t="shared" si="0"/>
        <v>-2849245.68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13" t="str">
        <f>A1</f>
        <v>Municipio de Salamanca, Guanajuato.</v>
      </c>
      <c r="C37" s="114"/>
      <c r="D37" s="34"/>
      <c r="E37" s="34"/>
      <c r="F37" s="34"/>
    </row>
    <row r="38" spans="1:6" x14ac:dyDescent="0.2">
      <c r="B38" s="115" t="s">
        <v>664</v>
      </c>
      <c r="C38" s="116"/>
      <c r="D38" s="34"/>
      <c r="E38" s="34"/>
      <c r="F38" s="34"/>
    </row>
    <row r="39" spans="1:6" x14ac:dyDescent="0.2">
      <c r="B39" s="115" t="str">
        <f>A3</f>
        <v>Correspondiente del 1 de Enero al 31 de Marzo de 2024</v>
      </c>
      <c r="C39" s="116"/>
      <c r="D39" s="34"/>
      <c r="E39" s="34"/>
      <c r="F39" s="34"/>
    </row>
    <row r="40" spans="1:6" x14ac:dyDescent="0.2">
      <c r="B40" s="100"/>
      <c r="C40" s="101"/>
      <c r="D40" s="34"/>
      <c r="E40" s="34"/>
      <c r="F40" s="34"/>
    </row>
    <row r="41" spans="1:6" x14ac:dyDescent="0.2">
      <c r="B41" s="102" t="s">
        <v>486</v>
      </c>
      <c r="C41" s="107">
        <f>H1</f>
        <v>2024</v>
      </c>
      <c r="D41" s="34"/>
      <c r="E41" s="34"/>
      <c r="F41" s="34"/>
    </row>
    <row r="42" spans="1:6" x14ac:dyDescent="0.2">
      <c r="B42" s="103" t="s">
        <v>93</v>
      </c>
      <c r="C42" s="104">
        <v>1094438141.51</v>
      </c>
      <c r="D42" s="34"/>
      <c r="E42" s="34"/>
      <c r="F42" s="34"/>
    </row>
    <row r="43" spans="1:6" x14ac:dyDescent="0.2">
      <c r="B43" s="103" t="s">
        <v>92</v>
      </c>
      <c r="C43" s="104">
        <v>-1209054769.5699999</v>
      </c>
      <c r="D43" s="34"/>
      <c r="E43" s="34"/>
      <c r="F43" s="34"/>
    </row>
    <row r="44" spans="1:6" x14ac:dyDescent="0.2">
      <c r="B44" s="103" t="s">
        <v>91</v>
      </c>
      <c r="C44" s="104">
        <v>440179310.37</v>
      </c>
      <c r="D44" s="34"/>
      <c r="E44" s="34"/>
      <c r="F44" s="34"/>
    </row>
    <row r="45" spans="1:6" x14ac:dyDescent="0.2">
      <c r="B45" s="103" t="s">
        <v>90</v>
      </c>
      <c r="C45" s="104">
        <v>-20028.669999999998</v>
      </c>
      <c r="D45" s="34"/>
      <c r="E45" s="34"/>
      <c r="F45" s="34"/>
    </row>
    <row r="46" spans="1:6" x14ac:dyDescent="0.2">
      <c r="B46" s="103" t="s">
        <v>89</v>
      </c>
      <c r="C46" s="104">
        <v>-325542653.63999999</v>
      </c>
      <c r="D46" s="34"/>
      <c r="E46" s="34"/>
      <c r="F46" s="34"/>
    </row>
    <row r="47" spans="1:6" x14ac:dyDescent="0.2">
      <c r="B47" s="45"/>
      <c r="C47" s="46"/>
      <c r="D47" s="34"/>
      <c r="E47" s="34"/>
      <c r="F47" s="34"/>
    </row>
    <row r="48" spans="1:6" x14ac:dyDescent="0.2">
      <c r="B48" s="113" t="str">
        <f>A1</f>
        <v>Municipio de Salamanca, Guanajuato.</v>
      </c>
      <c r="C48" s="114"/>
    </row>
    <row r="49" spans="2:3" x14ac:dyDescent="0.2">
      <c r="B49" s="115" t="s">
        <v>665</v>
      </c>
      <c r="C49" s="116"/>
    </row>
    <row r="50" spans="2:3" x14ac:dyDescent="0.2">
      <c r="B50" s="115" t="str">
        <f>A3</f>
        <v>Correspondiente del 1 de Enero al 31 de Marzo de 2024</v>
      </c>
      <c r="C50" s="116"/>
    </row>
    <row r="51" spans="2:3" x14ac:dyDescent="0.2">
      <c r="B51" s="100"/>
      <c r="C51" s="101"/>
    </row>
    <row r="52" spans="2:3" x14ac:dyDescent="0.2">
      <c r="B52" s="105" t="s">
        <v>486</v>
      </c>
      <c r="C52" s="107">
        <f>H1</f>
        <v>2024</v>
      </c>
    </row>
    <row r="53" spans="2:3" x14ac:dyDescent="0.2">
      <c r="B53" s="103" t="s">
        <v>88</v>
      </c>
      <c r="C53" s="106">
        <v>-1094438141.51</v>
      </c>
    </row>
    <row r="54" spans="2:3" x14ac:dyDescent="0.2">
      <c r="B54" s="103" t="s">
        <v>87</v>
      </c>
      <c r="C54" s="106">
        <v>967372942.85000002</v>
      </c>
    </row>
    <row r="55" spans="2:3" x14ac:dyDescent="0.2">
      <c r="B55" s="103" t="s">
        <v>666</v>
      </c>
      <c r="C55" s="106">
        <v>-440179310.37</v>
      </c>
    </row>
    <row r="56" spans="2:3" x14ac:dyDescent="0.2">
      <c r="B56" s="103" t="s">
        <v>86</v>
      </c>
      <c r="C56" s="106">
        <v>225748152.38</v>
      </c>
    </row>
    <row r="57" spans="2:3" x14ac:dyDescent="0.2">
      <c r="B57" s="103" t="s">
        <v>85</v>
      </c>
      <c r="C57" s="106">
        <v>0</v>
      </c>
    </row>
    <row r="58" spans="2:3" x14ac:dyDescent="0.2">
      <c r="B58" s="103" t="s">
        <v>84</v>
      </c>
      <c r="C58" s="106">
        <v>12776067.25</v>
      </c>
    </row>
    <row r="59" spans="2:3" x14ac:dyDescent="0.2">
      <c r="B59" s="103" t="s">
        <v>83</v>
      </c>
      <c r="C59" s="106">
        <v>328720289.39999998</v>
      </c>
    </row>
    <row r="61" spans="2:3" x14ac:dyDescent="0.2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31496062992125984" right="0.11811023622047245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65" t="s">
        <v>50</v>
      </c>
      <c r="C1" s="66"/>
      <c r="D1" s="66"/>
      <c r="E1" s="67"/>
    </row>
    <row r="2" spans="1:8" ht="15" customHeight="1" x14ac:dyDescent="0.2">
      <c r="A2" s="2" t="s">
        <v>31</v>
      </c>
    </row>
    <row r="3" spans="1:8" x14ac:dyDescent="0.2">
      <c r="A3" s="1"/>
    </row>
    <row r="4" spans="1:8" s="69" customFormat="1" x14ac:dyDescent="0.2">
      <c r="A4" s="68" t="s">
        <v>33</v>
      </c>
    </row>
    <row r="5" spans="1:8" s="69" customFormat="1" ht="39.9" customHeight="1" x14ac:dyDescent="0.2">
      <c r="A5" s="120" t="s">
        <v>34</v>
      </c>
      <c r="B5" s="120"/>
      <c r="C5" s="120"/>
      <c r="D5" s="120"/>
      <c r="E5" s="120"/>
      <c r="H5" s="70"/>
    </row>
    <row r="6" spans="1:8" s="69" customFormat="1" x14ac:dyDescent="0.2">
      <c r="A6" s="71"/>
      <c r="B6" s="71"/>
      <c r="C6" s="71"/>
      <c r="D6" s="71"/>
      <c r="H6" s="70"/>
    </row>
    <row r="7" spans="1:8" s="69" customFormat="1" ht="13.2" x14ac:dyDescent="0.25">
      <c r="A7" s="70" t="s">
        <v>35</v>
      </c>
      <c r="B7" s="70"/>
      <c r="C7" s="70"/>
      <c r="D7" s="70"/>
    </row>
    <row r="8" spans="1:8" s="69" customFormat="1" x14ac:dyDescent="0.2">
      <c r="A8" s="70"/>
      <c r="B8" s="70"/>
      <c r="C8" s="70"/>
      <c r="D8" s="70"/>
    </row>
    <row r="9" spans="1:8" s="69" customFormat="1" x14ac:dyDescent="0.2">
      <c r="A9" s="42" t="s">
        <v>122</v>
      </c>
      <c r="B9" s="70"/>
      <c r="C9" s="70"/>
      <c r="D9" s="70"/>
    </row>
    <row r="10" spans="1:8" s="69" customFormat="1" ht="26.1" customHeight="1" x14ac:dyDescent="0.2">
      <c r="A10" s="72" t="s">
        <v>591</v>
      </c>
      <c r="B10" s="121" t="s">
        <v>36</v>
      </c>
      <c r="C10" s="121"/>
      <c r="D10" s="121"/>
      <c r="E10" s="121"/>
    </row>
    <row r="11" spans="1:8" s="69" customFormat="1" ht="12.9" customHeight="1" x14ac:dyDescent="0.2">
      <c r="A11" s="73" t="s">
        <v>592</v>
      </c>
      <c r="B11" s="74" t="s">
        <v>37</v>
      </c>
      <c r="C11" s="74"/>
      <c r="D11" s="74"/>
      <c r="E11" s="74"/>
    </row>
    <row r="12" spans="1:8" s="69" customFormat="1" ht="26.1" customHeight="1" x14ac:dyDescent="0.2">
      <c r="A12" s="73" t="s">
        <v>593</v>
      </c>
      <c r="B12" s="121" t="s">
        <v>38</v>
      </c>
      <c r="C12" s="121"/>
      <c r="D12" s="121"/>
      <c r="E12" s="121"/>
    </row>
    <row r="13" spans="1:8" s="69" customFormat="1" ht="26.1" customHeight="1" x14ac:dyDescent="0.2">
      <c r="A13" s="73" t="s">
        <v>594</v>
      </c>
      <c r="B13" s="121" t="s">
        <v>39</v>
      </c>
      <c r="C13" s="121"/>
      <c r="D13" s="121"/>
      <c r="E13" s="121"/>
    </row>
    <row r="14" spans="1:8" s="69" customFormat="1" ht="11.25" customHeight="1" x14ac:dyDescent="0.2">
      <c r="A14" s="75"/>
      <c r="B14" s="76"/>
      <c r="C14" s="76"/>
      <c r="D14" s="76"/>
      <c r="E14" s="76"/>
    </row>
    <row r="15" spans="1:8" s="69" customFormat="1" ht="39" customHeight="1" x14ac:dyDescent="0.2">
      <c r="A15" s="72" t="s">
        <v>595</v>
      </c>
      <c r="B15" s="74" t="s">
        <v>40</v>
      </c>
    </row>
    <row r="16" spans="1:8" s="69" customFormat="1" ht="12.9" customHeight="1" x14ac:dyDescent="0.2">
      <c r="A16" s="73" t="s">
        <v>596</v>
      </c>
    </row>
    <row r="17" spans="1:4" s="69" customFormat="1" ht="12.9" customHeight="1" x14ac:dyDescent="0.2">
      <c r="A17" s="74"/>
    </row>
    <row r="18" spans="1:4" s="69" customFormat="1" ht="12.9" customHeight="1" x14ac:dyDescent="0.2">
      <c r="A18" s="42" t="s">
        <v>94</v>
      </c>
    </row>
    <row r="19" spans="1:4" s="69" customFormat="1" ht="12.9" customHeight="1" x14ac:dyDescent="0.2">
      <c r="A19" s="77" t="s">
        <v>597</v>
      </c>
    </row>
    <row r="20" spans="1:4" s="69" customFormat="1" ht="12.9" customHeight="1" x14ac:dyDescent="0.2">
      <c r="A20" s="77" t="s">
        <v>598</v>
      </c>
    </row>
    <row r="21" spans="1:4" s="69" customFormat="1" x14ac:dyDescent="0.2">
      <c r="A21" s="70"/>
    </row>
    <row r="22" spans="1:4" s="69" customFormat="1" x14ac:dyDescent="0.2">
      <c r="A22" s="70" t="s">
        <v>515</v>
      </c>
      <c r="B22" s="70"/>
      <c r="C22" s="70"/>
      <c r="D22" s="70"/>
    </row>
    <row r="23" spans="1:4" s="69" customFormat="1" x14ac:dyDescent="0.2">
      <c r="A23" s="70" t="s">
        <v>516</v>
      </c>
      <c r="B23" s="70"/>
      <c r="C23" s="70"/>
      <c r="D23" s="70"/>
    </row>
    <row r="24" spans="1:4" s="69" customFormat="1" x14ac:dyDescent="0.2">
      <c r="A24" s="70" t="s">
        <v>517</v>
      </c>
      <c r="B24" s="70"/>
      <c r="C24" s="70"/>
      <c r="D24" s="70"/>
    </row>
    <row r="25" spans="1:4" s="69" customFormat="1" x14ac:dyDescent="0.2">
      <c r="A25" s="70" t="s">
        <v>518</v>
      </c>
      <c r="B25" s="70"/>
      <c r="C25" s="70"/>
      <c r="D25" s="70"/>
    </row>
    <row r="26" spans="1:4" s="69" customFormat="1" x14ac:dyDescent="0.2">
      <c r="A26" s="70" t="s">
        <v>519</v>
      </c>
      <c r="B26" s="70"/>
      <c r="C26" s="70"/>
      <c r="D26" s="70"/>
    </row>
    <row r="27" spans="1:4" s="69" customFormat="1" x14ac:dyDescent="0.2">
      <c r="A27" s="70"/>
      <c r="B27" s="70"/>
      <c r="C27" s="70"/>
      <c r="D27" s="70"/>
    </row>
    <row r="28" spans="1:4" s="69" customFormat="1" ht="12" x14ac:dyDescent="0.25">
      <c r="A28" s="75" t="s">
        <v>95</v>
      </c>
      <c r="B28" s="70"/>
      <c r="C28" s="70"/>
      <c r="D28" s="70"/>
    </row>
    <row r="29" spans="1:4" s="69" customFormat="1" x14ac:dyDescent="0.2">
      <c r="A29" s="70"/>
      <c r="B29" s="70"/>
      <c r="C29" s="70"/>
      <c r="D29" s="7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202" zoomScaleNormal="100" workbookViewId="0">
      <selection activeCell="A225" sqref="A225"/>
    </sheetView>
  </sheetViews>
  <sheetFormatPr baseColWidth="10" defaultColWidth="9.109375" defaultRowHeight="10.199999999999999" x14ac:dyDescent="0.2"/>
  <cols>
    <col min="1" max="1" width="10" style="20" customWidth="1"/>
    <col min="2" max="2" width="79.5546875" style="20" customWidth="1"/>
    <col min="3" max="3" width="15.6640625" style="20" customWidth="1"/>
    <col min="4" max="4" width="12.44140625" style="20" customWidth="1"/>
    <col min="5" max="5" width="9.44140625" style="20" customWidth="1"/>
    <col min="6" max="16384" width="9.109375" style="20"/>
  </cols>
  <sheetData>
    <row r="1" spans="1:5" s="26" customFormat="1" ht="18.899999999999999" customHeight="1" x14ac:dyDescent="0.3">
      <c r="A1" s="126" t="s">
        <v>667</v>
      </c>
      <c r="B1" s="126"/>
      <c r="C1" s="126"/>
      <c r="D1" s="127" t="s">
        <v>604</v>
      </c>
      <c r="E1" s="128">
        <v>2024</v>
      </c>
    </row>
    <row r="2" spans="1:5" s="16" customFormat="1" ht="18.899999999999999" customHeight="1" x14ac:dyDescent="0.3">
      <c r="A2" s="126" t="s">
        <v>609</v>
      </c>
      <c r="B2" s="126"/>
      <c r="C2" s="126"/>
      <c r="D2" s="127" t="s">
        <v>605</v>
      </c>
      <c r="E2" s="128" t="s">
        <v>607</v>
      </c>
    </row>
    <row r="3" spans="1:5" s="16" customFormat="1" ht="18.899999999999999" customHeight="1" x14ac:dyDescent="0.3">
      <c r="A3" s="126" t="s">
        <v>668</v>
      </c>
      <c r="B3" s="126"/>
      <c r="C3" s="126"/>
      <c r="D3" s="127" t="s">
        <v>606</v>
      </c>
      <c r="E3" s="128">
        <v>1</v>
      </c>
    </row>
    <row r="4" spans="1:5" ht="13.2" x14ac:dyDescent="0.25">
      <c r="A4" s="129" t="s">
        <v>193</v>
      </c>
      <c r="B4" s="130"/>
      <c r="C4" s="130"/>
      <c r="D4" s="130"/>
      <c r="E4" s="130"/>
    </row>
    <row r="5" spans="1:5" ht="13.2" x14ac:dyDescent="0.25">
      <c r="A5" s="131"/>
      <c r="B5" s="131"/>
      <c r="C5" s="131"/>
      <c r="D5" s="131"/>
      <c r="E5" s="131"/>
    </row>
    <row r="6" spans="1:5" ht="13.2" x14ac:dyDescent="0.25">
      <c r="A6" s="132" t="s">
        <v>566</v>
      </c>
      <c r="B6" s="132"/>
      <c r="C6" s="132"/>
      <c r="D6" s="132"/>
      <c r="E6" s="132"/>
    </row>
    <row r="7" spans="1:5" ht="13.2" x14ac:dyDescent="0.25">
      <c r="A7" s="133" t="s">
        <v>143</v>
      </c>
      <c r="B7" s="133" t="s">
        <v>140</v>
      </c>
      <c r="C7" s="133" t="s">
        <v>141</v>
      </c>
      <c r="D7" s="133" t="s">
        <v>302</v>
      </c>
      <c r="E7" s="133"/>
    </row>
    <row r="8" spans="1:5" ht="13.2" x14ac:dyDescent="0.25">
      <c r="A8" s="134">
        <v>4100</v>
      </c>
      <c r="B8" s="135" t="s">
        <v>303</v>
      </c>
      <c r="C8" s="136">
        <f>SUM(C9+C19+C25+C28+C34+C37+C46)</f>
        <v>97258167.879999995</v>
      </c>
      <c r="D8" s="137"/>
      <c r="E8" s="138"/>
    </row>
    <row r="9" spans="1:5" ht="13.2" x14ac:dyDescent="0.25">
      <c r="A9" s="134">
        <v>4110</v>
      </c>
      <c r="B9" s="135" t="s">
        <v>304</v>
      </c>
      <c r="C9" s="136">
        <f>SUM(C10:C18)</f>
        <v>75762895.479999989</v>
      </c>
      <c r="D9" s="137"/>
      <c r="E9" s="138"/>
    </row>
    <row r="10" spans="1:5" ht="13.2" x14ac:dyDescent="0.25">
      <c r="A10" s="134">
        <v>4111</v>
      </c>
      <c r="B10" s="135" t="s">
        <v>305</v>
      </c>
      <c r="C10" s="136">
        <v>67558</v>
      </c>
      <c r="D10" s="137"/>
      <c r="E10" s="138"/>
    </row>
    <row r="11" spans="1:5" ht="13.2" x14ac:dyDescent="0.25">
      <c r="A11" s="134">
        <v>4112</v>
      </c>
      <c r="B11" s="135" t="s">
        <v>306</v>
      </c>
      <c r="C11" s="136">
        <v>72905892.629999995</v>
      </c>
      <c r="D11" s="137"/>
      <c r="E11" s="138"/>
    </row>
    <row r="12" spans="1:5" ht="13.2" x14ac:dyDescent="0.25">
      <c r="A12" s="134">
        <v>4113</v>
      </c>
      <c r="B12" s="135" t="s">
        <v>307</v>
      </c>
      <c r="C12" s="136">
        <v>128232.3</v>
      </c>
      <c r="D12" s="137"/>
      <c r="E12" s="138"/>
    </row>
    <row r="13" spans="1:5" ht="13.2" x14ac:dyDescent="0.25">
      <c r="A13" s="134">
        <v>4114</v>
      </c>
      <c r="B13" s="135" t="s">
        <v>308</v>
      </c>
      <c r="C13" s="136">
        <v>0</v>
      </c>
      <c r="D13" s="137"/>
      <c r="E13" s="138"/>
    </row>
    <row r="14" spans="1:5" ht="13.2" x14ac:dyDescent="0.25">
      <c r="A14" s="134">
        <v>4115</v>
      </c>
      <c r="B14" s="135" t="s">
        <v>309</v>
      </c>
      <c r="C14" s="136">
        <v>0</v>
      </c>
      <c r="D14" s="137"/>
      <c r="E14" s="138"/>
    </row>
    <row r="15" spans="1:5" ht="13.2" x14ac:dyDescent="0.25">
      <c r="A15" s="134">
        <v>4116</v>
      </c>
      <c r="B15" s="135" t="s">
        <v>310</v>
      </c>
      <c r="C15" s="136">
        <v>0</v>
      </c>
      <c r="D15" s="137"/>
      <c r="E15" s="138"/>
    </row>
    <row r="16" spans="1:5" ht="13.2" x14ac:dyDescent="0.25">
      <c r="A16" s="134">
        <v>4117</v>
      </c>
      <c r="B16" s="135" t="s">
        <v>311</v>
      </c>
      <c r="C16" s="136">
        <v>2661212.5499999998</v>
      </c>
      <c r="D16" s="137"/>
      <c r="E16" s="138"/>
    </row>
    <row r="17" spans="1:5" ht="26.4" x14ac:dyDescent="0.25">
      <c r="A17" s="134">
        <v>4118</v>
      </c>
      <c r="B17" s="139" t="s">
        <v>489</v>
      </c>
      <c r="C17" s="136">
        <v>0</v>
      </c>
      <c r="D17" s="137"/>
      <c r="E17" s="138"/>
    </row>
    <row r="18" spans="1:5" ht="13.2" x14ac:dyDescent="0.25">
      <c r="A18" s="134">
        <v>4119</v>
      </c>
      <c r="B18" s="135" t="s">
        <v>312</v>
      </c>
      <c r="C18" s="136">
        <v>0</v>
      </c>
      <c r="D18" s="137"/>
      <c r="E18" s="138"/>
    </row>
    <row r="19" spans="1:5" ht="13.2" x14ac:dyDescent="0.25">
      <c r="A19" s="134">
        <v>4120</v>
      </c>
      <c r="B19" s="135" t="s">
        <v>313</v>
      </c>
      <c r="C19" s="136">
        <f>SUM(C20:C24)</f>
        <v>0</v>
      </c>
      <c r="D19" s="137"/>
      <c r="E19" s="138"/>
    </row>
    <row r="20" spans="1:5" ht="13.2" x14ac:dyDescent="0.25">
      <c r="A20" s="134">
        <v>4121</v>
      </c>
      <c r="B20" s="135" t="s">
        <v>314</v>
      </c>
      <c r="C20" s="136">
        <v>0</v>
      </c>
      <c r="D20" s="137"/>
      <c r="E20" s="138"/>
    </row>
    <row r="21" spans="1:5" ht="13.2" x14ac:dyDescent="0.25">
      <c r="A21" s="134">
        <v>4122</v>
      </c>
      <c r="B21" s="135" t="s">
        <v>490</v>
      </c>
      <c r="C21" s="136">
        <v>0</v>
      </c>
      <c r="D21" s="137"/>
      <c r="E21" s="138"/>
    </row>
    <row r="22" spans="1:5" ht="13.2" x14ac:dyDescent="0.25">
      <c r="A22" s="134">
        <v>4123</v>
      </c>
      <c r="B22" s="135" t="s">
        <v>315</v>
      </c>
      <c r="C22" s="136">
        <v>0</v>
      </c>
      <c r="D22" s="137"/>
      <c r="E22" s="138"/>
    </row>
    <row r="23" spans="1:5" ht="13.2" x14ac:dyDescent="0.25">
      <c r="A23" s="134">
        <v>4124</v>
      </c>
      <c r="B23" s="135" t="s">
        <v>316</v>
      </c>
      <c r="C23" s="136">
        <v>0</v>
      </c>
      <c r="D23" s="137"/>
      <c r="E23" s="138"/>
    </row>
    <row r="24" spans="1:5" ht="13.2" x14ac:dyDescent="0.25">
      <c r="A24" s="134">
        <v>4129</v>
      </c>
      <c r="B24" s="135" t="s">
        <v>317</v>
      </c>
      <c r="C24" s="136">
        <v>0</v>
      </c>
      <c r="D24" s="137"/>
      <c r="E24" s="138"/>
    </row>
    <row r="25" spans="1:5" ht="13.2" x14ac:dyDescent="0.25">
      <c r="A25" s="134">
        <v>4130</v>
      </c>
      <c r="B25" s="135" t="s">
        <v>318</v>
      </c>
      <c r="C25" s="136">
        <f>SUM(C26:C27)</f>
        <v>0</v>
      </c>
      <c r="D25" s="137"/>
      <c r="E25" s="138"/>
    </row>
    <row r="26" spans="1:5" ht="13.2" x14ac:dyDescent="0.25">
      <c r="A26" s="134">
        <v>4131</v>
      </c>
      <c r="B26" s="135" t="s">
        <v>319</v>
      </c>
      <c r="C26" s="136">
        <v>0</v>
      </c>
      <c r="D26" s="137"/>
      <c r="E26" s="138"/>
    </row>
    <row r="27" spans="1:5" ht="26.4" x14ac:dyDescent="0.25">
      <c r="A27" s="134">
        <v>4132</v>
      </c>
      <c r="B27" s="139" t="s">
        <v>491</v>
      </c>
      <c r="C27" s="136">
        <v>0</v>
      </c>
      <c r="D27" s="137"/>
      <c r="E27" s="138"/>
    </row>
    <row r="28" spans="1:5" ht="13.2" x14ac:dyDescent="0.25">
      <c r="A28" s="134">
        <v>4140</v>
      </c>
      <c r="B28" s="135" t="s">
        <v>320</v>
      </c>
      <c r="C28" s="136">
        <f>SUM(C29:C33)</f>
        <v>11733377.17</v>
      </c>
      <c r="D28" s="137"/>
      <c r="E28" s="138"/>
    </row>
    <row r="29" spans="1:5" ht="13.2" x14ac:dyDescent="0.25">
      <c r="A29" s="134">
        <v>4141</v>
      </c>
      <c r="B29" s="135" t="s">
        <v>321</v>
      </c>
      <c r="C29" s="136">
        <v>2871305.77</v>
      </c>
      <c r="D29" s="137"/>
      <c r="E29" s="138"/>
    </row>
    <row r="30" spans="1:5" ht="13.2" x14ac:dyDescent="0.25">
      <c r="A30" s="134">
        <v>4143</v>
      </c>
      <c r="B30" s="135" t="s">
        <v>322</v>
      </c>
      <c r="C30" s="136">
        <v>8862071.4000000004</v>
      </c>
      <c r="D30" s="137"/>
      <c r="E30" s="138"/>
    </row>
    <row r="31" spans="1:5" ht="13.2" x14ac:dyDescent="0.25">
      <c r="A31" s="134">
        <v>4144</v>
      </c>
      <c r="B31" s="135" t="s">
        <v>323</v>
      </c>
      <c r="C31" s="136">
        <v>0</v>
      </c>
      <c r="D31" s="137"/>
      <c r="E31" s="138"/>
    </row>
    <row r="32" spans="1:5" ht="26.4" x14ac:dyDescent="0.25">
      <c r="A32" s="134">
        <v>4145</v>
      </c>
      <c r="B32" s="139" t="s">
        <v>492</v>
      </c>
      <c r="C32" s="136">
        <v>0</v>
      </c>
      <c r="D32" s="137"/>
      <c r="E32" s="138"/>
    </row>
    <row r="33" spans="1:5" ht="13.2" x14ac:dyDescent="0.25">
      <c r="A33" s="134">
        <v>4149</v>
      </c>
      <c r="B33" s="135" t="s">
        <v>324</v>
      </c>
      <c r="C33" s="136">
        <v>0</v>
      </c>
      <c r="D33" s="137"/>
      <c r="E33" s="138"/>
    </row>
    <row r="34" spans="1:5" ht="13.2" x14ac:dyDescent="0.25">
      <c r="A34" s="134">
        <v>4150</v>
      </c>
      <c r="B34" s="135" t="s">
        <v>493</v>
      </c>
      <c r="C34" s="136">
        <f>SUM(C35:C36)</f>
        <v>6717141.2199999997</v>
      </c>
      <c r="D34" s="137"/>
      <c r="E34" s="138"/>
    </row>
    <row r="35" spans="1:5" ht="13.2" x14ac:dyDescent="0.25">
      <c r="A35" s="134">
        <v>4151</v>
      </c>
      <c r="B35" s="135" t="s">
        <v>493</v>
      </c>
      <c r="C35" s="136">
        <v>6717141.2199999997</v>
      </c>
      <c r="D35" s="137"/>
      <c r="E35" s="138"/>
    </row>
    <row r="36" spans="1:5" ht="26.4" x14ac:dyDescent="0.25">
      <c r="A36" s="134">
        <v>4154</v>
      </c>
      <c r="B36" s="139" t="s">
        <v>494</v>
      </c>
      <c r="C36" s="136">
        <v>0</v>
      </c>
      <c r="D36" s="137"/>
      <c r="E36" s="138"/>
    </row>
    <row r="37" spans="1:5" ht="13.2" x14ac:dyDescent="0.25">
      <c r="A37" s="134">
        <v>4160</v>
      </c>
      <c r="B37" s="135" t="s">
        <v>495</v>
      </c>
      <c r="C37" s="136">
        <f>SUM(C38:C45)</f>
        <v>3044754.01</v>
      </c>
      <c r="D37" s="137"/>
      <c r="E37" s="138"/>
    </row>
    <row r="38" spans="1:5" ht="13.2" x14ac:dyDescent="0.25">
      <c r="A38" s="134">
        <v>4161</v>
      </c>
      <c r="B38" s="135" t="s">
        <v>325</v>
      </c>
      <c r="C38" s="136">
        <v>0</v>
      </c>
      <c r="D38" s="137"/>
      <c r="E38" s="138"/>
    </row>
    <row r="39" spans="1:5" ht="13.2" x14ac:dyDescent="0.25">
      <c r="A39" s="134">
        <v>4162</v>
      </c>
      <c r="B39" s="135" t="s">
        <v>326</v>
      </c>
      <c r="C39" s="136">
        <v>2141245</v>
      </c>
      <c r="D39" s="137"/>
      <c r="E39" s="138"/>
    </row>
    <row r="40" spans="1:5" ht="13.2" x14ac:dyDescent="0.25">
      <c r="A40" s="134">
        <v>4163</v>
      </c>
      <c r="B40" s="135" t="s">
        <v>327</v>
      </c>
      <c r="C40" s="136">
        <v>0</v>
      </c>
      <c r="D40" s="137"/>
      <c r="E40" s="138"/>
    </row>
    <row r="41" spans="1:5" ht="13.2" x14ac:dyDescent="0.25">
      <c r="A41" s="134">
        <v>4164</v>
      </c>
      <c r="B41" s="135" t="s">
        <v>328</v>
      </c>
      <c r="C41" s="136">
        <v>0</v>
      </c>
      <c r="D41" s="137"/>
      <c r="E41" s="138"/>
    </row>
    <row r="42" spans="1:5" ht="13.2" x14ac:dyDescent="0.25">
      <c r="A42" s="134">
        <v>4165</v>
      </c>
      <c r="B42" s="135" t="s">
        <v>329</v>
      </c>
      <c r="C42" s="136">
        <v>0</v>
      </c>
      <c r="D42" s="137"/>
      <c r="E42" s="138"/>
    </row>
    <row r="43" spans="1:5" ht="26.4" x14ac:dyDescent="0.25">
      <c r="A43" s="134">
        <v>4166</v>
      </c>
      <c r="B43" s="139" t="s">
        <v>496</v>
      </c>
      <c r="C43" s="136">
        <v>0</v>
      </c>
      <c r="D43" s="137"/>
      <c r="E43" s="138"/>
    </row>
    <row r="44" spans="1:5" ht="13.2" x14ac:dyDescent="0.25">
      <c r="A44" s="134">
        <v>4168</v>
      </c>
      <c r="B44" s="135" t="s">
        <v>330</v>
      </c>
      <c r="C44" s="136">
        <v>0</v>
      </c>
      <c r="D44" s="137"/>
      <c r="E44" s="138"/>
    </row>
    <row r="45" spans="1:5" ht="13.2" x14ac:dyDescent="0.25">
      <c r="A45" s="134">
        <v>4169</v>
      </c>
      <c r="B45" s="135" t="s">
        <v>331</v>
      </c>
      <c r="C45" s="136">
        <v>903509.01</v>
      </c>
      <c r="D45" s="137"/>
      <c r="E45" s="138"/>
    </row>
    <row r="46" spans="1:5" ht="13.2" x14ac:dyDescent="0.25">
      <c r="A46" s="134">
        <v>4170</v>
      </c>
      <c r="B46" s="135" t="s">
        <v>599</v>
      </c>
      <c r="C46" s="136">
        <f>SUM(C47:C54)</f>
        <v>0</v>
      </c>
      <c r="D46" s="137"/>
      <c r="E46" s="138"/>
    </row>
    <row r="47" spans="1:5" ht="13.2" x14ac:dyDescent="0.25">
      <c r="A47" s="134">
        <v>4171</v>
      </c>
      <c r="B47" s="135" t="s">
        <v>497</v>
      </c>
      <c r="C47" s="136">
        <v>0</v>
      </c>
      <c r="D47" s="137"/>
      <c r="E47" s="138"/>
    </row>
    <row r="48" spans="1:5" ht="13.2" x14ac:dyDescent="0.25">
      <c r="A48" s="134">
        <v>4172</v>
      </c>
      <c r="B48" s="135" t="s">
        <v>498</v>
      </c>
      <c r="C48" s="136">
        <v>0</v>
      </c>
      <c r="D48" s="137"/>
      <c r="E48" s="138"/>
    </row>
    <row r="49" spans="1:5" ht="26.4" x14ac:dyDescent="0.25">
      <c r="A49" s="134">
        <v>4173</v>
      </c>
      <c r="B49" s="139" t="s">
        <v>499</v>
      </c>
      <c r="C49" s="136">
        <v>0</v>
      </c>
      <c r="D49" s="137"/>
      <c r="E49" s="138"/>
    </row>
    <row r="50" spans="1:5" ht="26.4" x14ac:dyDescent="0.25">
      <c r="A50" s="134">
        <v>4174</v>
      </c>
      <c r="B50" s="139" t="s">
        <v>500</v>
      </c>
      <c r="C50" s="136">
        <v>0</v>
      </c>
      <c r="D50" s="137"/>
      <c r="E50" s="138"/>
    </row>
    <row r="51" spans="1:5" ht="26.4" x14ac:dyDescent="0.25">
      <c r="A51" s="134">
        <v>4175</v>
      </c>
      <c r="B51" s="139" t="s">
        <v>501</v>
      </c>
      <c r="C51" s="136">
        <v>0</v>
      </c>
      <c r="D51" s="137"/>
      <c r="E51" s="138"/>
    </row>
    <row r="52" spans="1:5" ht="26.4" x14ac:dyDescent="0.25">
      <c r="A52" s="134">
        <v>4176</v>
      </c>
      <c r="B52" s="139" t="s">
        <v>502</v>
      </c>
      <c r="C52" s="136">
        <v>0</v>
      </c>
      <c r="D52" s="137"/>
      <c r="E52" s="138"/>
    </row>
    <row r="53" spans="1:5" ht="26.4" x14ac:dyDescent="0.25">
      <c r="A53" s="134">
        <v>4177</v>
      </c>
      <c r="B53" s="139" t="s">
        <v>503</v>
      </c>
      <c r="C53" s="136">
        <v>0</v>
      </c>
      <c r="D53" s="137"/>
      <c r="E53" s="138"/>
    </row>
    <row r="54" spans="1:5" ht="26.4" x14ac:dyDescent="0.25">
      <c r="A54" s="134">
        <v>4178</v>
      </c>
      <c r="B54" s="139" t="s">
        <v>504</v>
      </c>
      <c r="C54" s="136">
        <v>0</v>
      </c>
      <c r="D54" s="137"/>
      <c r="E54" s="138"/>
    </row>
    <row r="55" spans="1:5" ht="13.2" x14ac:dyDescent="0.25">
      <c r="A55" s="134"/>
      <c r="B55" s="139"/>
      <c r="C55" s="136"/>
      <c r="D55" s="137"/>
      <c r="E55" s="138"/>
    </row>
    <row r="56" spans="1:5" ht="13.2" x14ac:dyDescent="0.25">
      <c r="A56" s="132" t="s">
        <v>565</v>
      </c>
      <c r="B56" s="132"/>
      <c r="C56" s="132"/>
      <c r="D56" s="132"/>
      <c r="E56" s="132"/>
    </row>
    <row r="57" spans="1:5" ht="13.2" x14ac:dyDescent="0.25">
      <c r="A57" s="133" t="s">
        <v>143</v>
      </c>
      <c r="B57" s="133" t="s">
        <v>140</v>
      </c>
      <c r="C57" s="133" t="s">
        <v>141</v>
      </c>
      <c r="D57" s="133" t="s">
        <v>302</v>
      </c>
      <c r="E57" s="133"/>
    </row>
    <row r="58" spans="1:5" ht="39.6" x14ac:dyDescent="0.25">
      <c r="A58" s="134">
        <v>4200</v>
      </c>
      <c r="B58" s="139" t="s">
        <v>505</v>
      </c>
      <c r="C58" s="136">
        <f>+C59+C65</f>
        <v>228304514.43000001</v>
      </c>
      <c r="D58" s="137"/>
      <c r="E58" s="138"/>
    </row>
    <row r="59" spans="1:5" ht="26.4" x14ac:dyDescent="0.25">
      <c r="A59" s="134">
        <v>4210</v>
      </c>
      <c r="B59" s="139" t="s">
        <v>506</v>
      </c>
      <c r="C59" s="136">
        <f>SUM(C60:C64)</f>
        <v>211172850.00999999</v>
      </c>
      <c r="D59" s="137"/>
      <c r="E59" s="138"/>
    </row>
    <row r="60" spans="1:5" ht="13.2" x14ac:dyDescent="0.25">
      <c r="A60" s="134">
        <v>4211</v>
      </c>
      <c r="B60" s="135" t="s">
        <v>332</v>
      </c>
      <c r="C60" s="136">
        <v>122189900.20999999</v>
      </c>
      <c r="D60" s="137"/>
      <c r="E60" s="138"/>
    </row>
    <row r="61" spans="1:5" ht="13.2" x14ac:dyDescent="0.25">
      <c r="A61" s="134">
        <v>4212</v>
      </c>
      <c r="B61" s="135" t="s">
        <v>333</v>
      </c>
      <c r="C61" s="136">
        <v>87292440.060000002</v>
      </c>
      <c r="D61" s="137"/>
      <c r="E61" s="138"/>
    </row>
    <row r="62" spans="1:5" ht="13.2" x14ac:dyDescent="0.25">
      <c r="A62" s="134">
        <v>4213</v>
      </c>
      <c r="B62" s="135" t="s">
        <v>334</v>
      </c>
      <c r="C62" s="136">
        <v>0</v>
      </c>
      <c r="D62" s="137"/>
      <c r="E62" s="138"/>
    </row>
    <row r="63" spans="1:5" ht="13.2" x14ac:dyDescent="0.25">
      <c r="A63" s="134">
        <v>4214</v>
      </c>
      <c r="B63" s="135" t="s">
        <v>507</v>
      </c>
      <c r="C63" s="136">
        <v>1690509.74</v>
      </c>
      <c r="D63" s="137"/>
      <c r="E63" s="138"/>
    </row>
    <row r="64" spans="1:5" ht="13.2" x14ac:dyDescent="0.25">
      <c r="A64" s="134">
        <v>4215</v>
      </c>
      <c r="B64" s="135" t="s">
        <v>508</v>
      </c>
      <c r="C64" s="136">
        <v>0</v>
      </c>
      <c r="D64" s="137"/>
      <c r="E64" s="138"/>
    </row>
    <row r="65" spans="1:5" ht="13.2" x14ac:dyDescent="0.25">
      <c r="A65" s="134">
        <v>4220</v>
      </c>
      <c r="B65" s="135" t="s">
        <v>335</v>
      </c>
      <c r="C65" s="136">
        <f>SUM(C66:C69)</f>
        <v>17131664.420000002</v>
      </c>
      <c r="D65" s="137"/>
      <c r="E65" s="138"/>
    </row>
    <row r="66" spans="1:5" ht="13.2" x14ac:dyDescent="0.25">
      <c r="A66" s="134">
        <v>4221</v>
      </c>
      <c r="B66" s="135" t="s">
        <v>336</v>
      </c>
      <c r="C66" s="136">
        <v>17131664.420000002</v>
      </c>
      <c r="D66" s="137"/>
      <c r="E66" s="138"/>
    </row>
    <row r="67" spans="1:5" ht="13.2" x14ac:dyDescent="0.25">
      <c r="A67" s="134">
        <v>4223</v>
      </c>
      <c r="B67" s="135" t="s">
        <v>337</v>
      </c>
      <c r="C67" s="136">
        <v>0</v>
      </c>
      <c r="D67" s="137"/>
      <c r="E67" s="138"/>
    </row>
    <row r="68" spans="1:5" ht="13.2" x14ac:dyDescent="0.25">
      <c r="A68" s="134">
        <v>4225</v>
      </c>
      <c r="B68" s="135" t="s">
        <v>339</v>
      </c>
      <c r="C68" s="136">
        <v>0</v>
      </c>
      <c r="D68" s="137"/>
      <c r="E68" s="138"/>
    </row>
    <row r="69" spans="1:5" ht="13.2" x14ac:dyDescent="0.25">
      <c r="A69" s="134">
        <v>4227</v>
      </c>
      <c r="B69" s="135" t="s">
        <v>509</v>
      </c>
      <c r="C69" s="136">
        <v>0</v>
      </c>
      <c r="D69" s="137"/>
      <c r="E69" s="138"/>
    </row>
    <row r="70" spans="1:5" ht="13.2" x14ac:dyDescent="0.25">
      <c r="A70" s="138"/>
      <c r="B70" s="138"/>
      <c r="C70" s="138"/>
      <c r="D70" s="138"/>
      <c r="E70" s="138"/>
    </row>
    <row r="71" spans="1:5" ht="13.2" x14ac:dyDescent="0.25">
      <c r="A71" s="132" t="s">
        <v>573</v>
      </c>
      <c r="B71" s="132"/>
      <c r="C71" s="132"/>
      <c r="D71" s="132"/>
      <c r="E71" s="132"/>
    </row>
    <row r="72" spans="1:5" ht="13.2" x14ac:dyDescent="0.25">
      <c r="A72" s="133" t="s">
        <v>143</v>
      </c>
      <c r="B72" s="133" t="s">
        <v>140</v>
      </c>
      <c r="C72" s="133" t="s">
        <v>141</v>
      </c>
      <c r="D72" s="133" t="s">
        <v>144</v>
      </c>
      <c r="E72" s="133" t="s">
        <v>204</v>
      </c>
    </row>
    <row r="73" spans="1:5" ht="13.2" x14ac:dyDescent="0.25">
      <c r="A73" s="140">
        <v>4300</v>
      </c>
      <c r="B73" s="135" t="s">
        <v>340</v>
      </c>
      <c r="C73" s="136">
        <f>C74+C77+C83+C85+C87</f>
        <v>0</v>
      </c>
      <c r="D73" s="135"/>
      <c r="E73" s="135"/>
    </row>
    <row r="74" spans="1:5" ht="13.2" x14ac:dyDescent="0.25">
      <c r="A74" s="140">
        <v>4310</v>
      </c>
      <c r="B74" s="135" t="s">
        <v>341</v>
      </c>
      <c r="C74" s="136">
        <f>SUM(C75:C76)</f>
        <v>0</v>
      </c>
      <c r="D74" s="135"/>
      <c r="E74" s="135"/>
    </row>
    <row r="75" spans="1:5" ht="13.2" x14ac:dyDescent="0.25">
      <c r="A75" s="140">
        <v>4311</v>
      </c>
      <c r="B75" s="135" t="s">
        <v>510</v>
      </c>
      <c r="C75" s="136">
        <v>0</v>
      </c>
      <c r="D75" s="135"/>
      <c r="E75" s="135"/>
    </row>
    <row r="76" spans="1:5" ht="13.2" x14ac:dyDescent="0.25">
      <c r="A76" s="140">
        <v>4319</v>
      </c>
      <c r="B76" s="135" t="s">
        <v>342</v>
      </c>
      <c r="C76" s="136">
        <v>0</v>
      </c>
      <c r="D76" s="135"/>
      <c r="E76" s="135"/>
    </row>
    <row r="77" spans="1:5" ht="13.2" x14ac:dyDescent="0.25">
      <c r="A77" s="140">
        <v>4320</v>
      </c>
      <c r="B77" s="135" t="s">
        <v>343</v>
      </c>
      <c r="C77" s="136">
        <f>SUM(C78:C82)</f>
        <v>0</v>
      </c>
      <c r="D77" s="135"/>
      <c r="E77" s="135"/>
    </row>
    <row r="78" spans="1:5" ht="13.2" x14ac:dyDescent="0.25">
      <c r="A78" s="140">
        <v>4321</v>
      </c>
      <c r="B78" s="135" t="s">
        <v>344</v>
      </c>
      <c r="C78" s="136">
        <v>0</v>
      </c>
      <c r="D78" s="135"/>
      <c r="E78" s="135"/>
    </row>
    <row r="79" spans="1:5" ht="13.2" x14ac:dyDescent="0.25">
      <c r="A79" s="140">
        <v>4322</v>
      </c>
      <c r="B79" s="135" t="s">
        <v>345</v>
      </c>
      <c r="C79" s="136">
        <v>0</v>
      </c>
      <c r="D79" s="135"/>
      <c r="E79" s="135"/>
    </row>
    <row r="80" spans="1:5" ht="13.2" x14ac:dyDescent="0.25">
      <c r="A80" s="140">
        <v>4323</v>
      </c>
      <c r="B80" s="135" t="s">
        <v>346</v>
      </c>
      <c r="C80" s="136">
        <v>0</v>
      </c>
      <c r="D80" s="135"/>
      <c r="E80" s="135"/>
    </row>
    <row r="81" spans="1:5" ht="13.2" x14ac:dyDescent="0.25">
      <c r="A81" s="140">
        <v>4324</v>
      </c>
      <c r="B81" s="135" t="s">
        <v>347</v>
      </c>
      <c r="C81" s="136">
        <v>0</v>
      </c>
      <c r="D81" s="135"/>
      <c r="E81" s="135"/>
    </row>
    <row r="82" spans="1:5" ht="13.2" x14ac:dyDescent="0.25">
      <c r="A82" s="140">
        <v>4325</v>
      </c>
      <c r="B82" s="135" t="s">
        <v>348</v>
      </c>
      <c r="C82" s="136">
        <v>0</v>
      </c>
      <c r="D82" s="135"/>
      <c r="E82" s="135"/>
    </row>
    <row r="83" spans="1:5" ht="13.2" x14ac:dyDescent="0.25">
      <c r="A83" s="140">
        <v>4330</v>
      </c>
      <c r="B83" s="135" t="s">
        <v>349</v>
      </c>
      <c r="C83" s="136">
        <f>SUM(C84)</f>
        <v>0</v>
      </c>
      <c r="D83" s="135"/>
      <c r="E83" s="135"/>
    </row>
    <row r="84" spans="1:5" ht="13.2" x14ac:dyDescent="0.25">
      <c r="A84" s="140">
        <v>4331</v>
      </c>
      <c r="B84" s="135" t="s">
        <v>349</v>
      </c>
      <c r="C84" s="136">
        <v>0</v>
      </c>
      <c r="D84" s="135"/>
      <c r="E84" s="135"/>
    </row>
    <row r="85" spans="1:5" ht="13.2" x14ac:dyDescent="0.25">
      <c r="A85" s="140">
        <v>4340</v>
      </c>
      <c r="B85" s="135" t="s">
        <v>350</v>
      </c>
      <c r="C85" s="136">
        <f>SUM(C86)</f>
        <v>0</v>
      </c>
      <c r="D85" s="135"/>
      <c r="E85" s="135"/>
    </row>
    <row r="86" spans="1:5" ht="13.2" x14ac:dyDescent="0.25">
      <c r="A86" s="140">
        <v>4341</v>
      </c>
      <c r="B86" s="135" t="s">
        <v>350</v>
      </c>
      <c r="C86" s="136">
        <v>0</v>
      </c>
      <c r="D86" s="135"/>
      <c r="E86" s="135"/>
    </row>
    <row r="87" spans="1:5" ht="13.2" x14ac:dyDescent="0.25">
      <c r="A87" s="140">
        <v>4390</v>
      </c>
      <c r="B87" s="135" t="s">
        <v>351</v>
      </c>
      <c r="C87" s="136">
        <f>SUM(C88:C94)</f>
        <v>0</v>
      </c>
      <c r="D87" s="135"/>
      <c r="E87" s="135"/>
    </row>
    <row r="88" spans="1:5" ht="13.2" x14ac:dyDescent="0.25">
      <c r="A88" s="140">
        <v>4392</v>
      </c>
      <c r="B88" s="135" t="s">
        <v>352</v>
      </c>
      <c r="C88" s="136">
        <v>0</v>
      </c>
      <c r="D88" s="135"/>
      <c r="E88" s="135"/>
    </row>
    <row r="89" spans="1:5" ht="13.2" x14ac:dyDescent="0.25">
      <c r="A89" s="140">
        <v>4393</v>
      </c>
      <c r="B89" s="135" t="s">
        <v>511</v>
      </c>
      <c r="C89" s="136">
        <v>0</v>
      </c>
      <c r="D89" s="135"/>
      <c r="E89" s="135"/>
    </row>
    <row r="90" spans="1:5" ht="13.2" x14ac:dyDescent="0.25">
      <c r="A90" s="140">
        <v>4394</v>
      </c>
      <c r="B90" s="135" t="s">
        <v>353</v>
      </c>
      <c r="C90" s="136">
        <v>0</v>
      </c>
      <c r="D90" s="135"/>
      <c r="E90" s="135"/>
    </row>
    <row r="91" spans="1:5" ht="13.2" x14ac:dyDescent="0.25">
      <c r="A91" s="140">
        <v>4395</v>
      </c>
      <c r="B91" s="135" t="s">
        <v>354</v>
      </c>
      <c r="C91" s="136">
        <v>0</v>
      </c>
      <c r="D91" s="135"/>
      <c r="E91" s="135"/>
    </row>
    <row r="92" spans="1:5" ht="13.2" x14ac:dyDescent="0.25">
      <c r="A92" s="140">
        <v>4396</v>
      </c>
      <c r="B92" s="135" t="s">
        <v>355</v>
      </c>
      <c r="C92" s="136">
        <v>0</v>
      </c>
      <c r="D92" s="135"/>
      <c r="E92" s="135"/>
    </row>
    <row r="93" spans="1:5" ht="13.2" x14ac:dyDescent="0.25">
      <c r="A93" s="140">
        <v>4397</v>
      </c>
      <c r="B93" s="135" t="s">
        <v>512</v>
      </c>
      <c r="C93" s="136">
        <v>0</v>
      </c>
      <c r="D93" s="135"/>
      <c r="E93" s="135"/>
    </row>
    <row r="94" spans="1:5" ht="13.2" x14ac:dyDescent="0.25">
      <c r="A94" s="140">
        <v>4399</v>
      </c>
      <c r="B94" s="135" t="s">
        <v>351</v>
      </c>
      <c r="C94" s="136">
        <v>0</v>
      </c>
      <c r="D94" s="135"/>
      <c r="E94" s="135"/>
    </row>
    <row r="95" spans="1:5" ht="13.2" x14ac:dyDescent="0.25">
      <c r="A95" s="138"/>
      <c r="B95" s="138"/>
      <c r="C95" s="138"/>
      <c r="D95" s="138"/>
      <c r="E95" s="138"/>
    </row>
    <row r="96" spans="1:5" ht="13.2" x14ac:dyDescent="0.25">
      <c r="A96" s="132" t="s">
        <v>567</v>
      </c>
      <c r="B96" s="132"/>
      <c r="C96" s="132"/>
      <c r="D96" s="132"/>
      <c r="E96" s="132"/>
    </row>
    <row r="97" spans="1:5" ht="13.2" x14ac:dyDescent="0.25">
      <c r="A97" s="133" t="s">
        <v>143</v>
      </c>
      <c r="B97" s="133" t="s">
        <v>140</v>
      </c>
      <c r="C97" s="133" t="s">
        <v>141</v>
      </c>
      <c r="D97" s="133" t="s">
        <v>356</v>
      </c>
      <c r="E97" s="133" t="s">
        <v>204</v>
      </c>
    </row>
    <row r="98" spans="1:5" ht="13.2" x14ac:dyDescent="0.25">
      <c r="A98" s="140">
        <v>5000</v>
      </c>
      <c r="B98" s="135" t="s">
        <v>357</v>
      </c>
      <c r="C98" s="136">
        <f>C99+C127+C160+C170+C185+C214</f>
        <v>152760021.34</v>
      </c>
      <c r="D98" s="141">
        <v>1</v>
      </c>
      <c r="E98" s="135"/>
    </row>
    <row r="99" spans="1:5" ht="13.2" x14ac:dyDescent="0.25">
      <c r="A99" s="140">
        <v>5100</v>
      </c>
      <c r="B99" s="135" t="s">
        <v>358</v>
      </c>
      <c r="C99" s="136">
        <f>C100+C107+C117</f>
        <v>116598909.10000001</v>
      </c>
      <c r="D99" s="141">
        <f>C99/$C$98</f>
        <v>0.76328157116765694</v>
      </c>
      <c r="E99" s="135"/>
    </row>
    <row r="100" spans="1:5" ht="13.2" x14ac:dyDescent="0.25">
      <c r="A100" s="140">
        <v>5110</v>
      </c>
      <c r="B100" s="135" t="s">
        <v>359</v>
      </c>
      <c r="C100" s="136">
        <f>SUM(C101:C106)</f>
        <v>72714236.870000005</v>
      </c>
      <c r="D100" s="141">
        <f t="shared" ref="D100:D163" si="0">C100/$C$98</f>
        <v>0.47600305519831637</v>
      </c>
      <c r="E100" s="135"/>
    </row>
    <row r="101" spans="1:5" ht="13.2" x14ac:dyDescent="0.25">
      <c r="A101" s="140">
        <v>5111</v>
      </c>
      <c r="B101" s="135" t="s">
        <v>360</v>
      </c>
      <c r="C101" s="136">
        <v>48656534.960000001</v>
      </c>
      <c r="D101" s="141">
        <f t="shared" si="0"/>
        <v>0.31851615712794717</v>
      </c>
      <c r="E101" s="135"/>
    </row>
    <row r="102" spans="1:5" ht="13.2" x14ac:dyDescent="0.25">
      <c r="A102" s="140">
        <v>5112</v>
      </c>
      <c r="B102" s="135" t="s">
        <v>361</v>
      </c>
      <c r="C102" s="136">
        <v>696016.42</v>
      </c>
      <c r="D102" s="141">
        <f t="shared" si="0"/>
        <v>4.5562733881194415E-3</v>
      </c>
      <c r="E102" s="135"/>
    </row>
    <row r="103" spans="1:5" ht="13.2" x14ac:dyDescent="0.25">
      <c r="A103" s="140">
        <v>5113</v>
      </c>
      <c r="B103" s="135" t="s">
        <v>362</v>
      </c>
      <c r="C103" s="136">
        <v>3122090.51</v>
      </c>
      <c r="D103" s="141">
        <f t="shared" si="0"/>
        <v>2.0437876890911932E-2</v>
      </c>
      <c r="E103" s="135"/>
    </row>
    <row r="104" spans="1:5" ht="13.2" x14ac:dyDescent="0.25">
      <c r="A104" s="140">
        <v>5114</v>
      </c>
      <c r="B104" s="135" t="s">
        <v>363</v>
      </c>
      <c r="C104" s="136">
        <v>14029403.380000001</v>
      </c>
      <c r="D104" s="141">
        <f t="shared" si="0"/>
        <v>9.1839496073220436E-2</v>
      </c>
      <c r="E104" s="135"/>
    </row>
    <row r="105" spans="1:5" ht="13.2" x14ac:dyDescent="0.25">
      <c r="A105" s="140">
        <v>5115</v>
      </c>
      <c r="B105" s="135" t="s">
        <v>364</v>
      </c>
      <c r="C105" s="136">
        <v>6210191.5999999996</v>
      </c>
      <c r="D105" s="141">
        <f t="shared" si="0"/>
        <v>4.0653251718117359E-2</v>
      </c>
      <c r="E105" s="135"/>
    </row>
    <row r="106" spans="1:5" ht="13.2" x14ac:dyDescent="0.25">
      <c r="A106" s="140">
        <v>5116</v>
      </c>
      <c r="B106" s="135" t="s">
        <v>365</v>
      </c>
      <c r="C106" s="136">
        <v>0</v>
      </c>
      <c r="D106" s="141">
        <f t="shared" si="0"/>
        <v>0</v>
      </c>
      <c r="E106" s="135"/>
    </row>
    <row r="107" spans="1:5" ht="13.2" x14ac:dyDescent="0.25">
      <c r="A107" s="140">
        <v>5120</v>
      </c>
      <c r="B107" s="135" t="s">
        <v>366</v>
      </c>
      <c r="C107" s="136">
        <f>SUM(C108:C116)</f>
        <v>10357728.65</v>
      </c>
      <c r="D107" s="141">
        <f t="shared" si="0"/>
        <v>6.7803922512858689E-2</v>
      </c>
      <c r="E107" s="135"/>
    </row>
    <row r="108" spans="1:5" ht="13.2" x14ac:dyDescent="0.25">
      <c r="A108" s="140">
        <v>5121</v>
      </c>
      <c r="B108" s="135" t="s">
        <v>367</v>
      </c>
      <c r="C108" s="136">
        <v>113173.98</v>
      </c>
      <c r="D108" s="141">
        <f t="shared" si="0"/>
        <v>7.4086124764349945E-4</v>
      </c>
      <c r="E108" s="135"/>
    </row>
    <row r="109" spans="1:5" ht="13.2" x14ac:dyDescent="0.25">
      <c r="A109" s="140">
        <v>5122</v>
      </c>
      <c r="B109" s="135" t="s">
        <v>368</v>
      </c>
      <c r="C109" s="136">
        <v>513743.97</v>
      </c>
      <c r="D109" s="141">
        <f t="shared" si="0"/>
        <v>3.3630786739454114E-3</v>
      </c>
      <c r="E109" s="135"/>
    </row>
    <row r="110" spans="1:5" ht="13.2" x14ac:dyDescent="0.25">
      <c r="A110" s="140">
        <v>5123</v>
      </c>
      <c r="B110" s="135" t="s">
        <v>369</v>
      </c>
      <c r="C110" s="136">
        <v>0</v>
      </c>
      <c r="D110" s="141">
        <f t="shared" si="0"/>
        <v>0</v>
      </c>
      <c r="E110" s="135"/>
    </row>
    <row r="111" spans="1:5" ht="13.2" x14ac:dyDescent="0.25">
      <c r="A111" s="140">
        <v>5124</v>
      </c>
      <c r="B111" s="135" t="s">
        <v>370</v>
      </c>
      <c r="C111" s="136">
        <v>1901363.23</v>
      </c>
      <c r="D111" s="141">
        <f t="shared" si="0"/>
        <v>1.2446733204940517E-2</v>
      </c>
      <c r="E111" s="135"/>
    </row>
    <row r="112" spans="1:5" ht="13.2" x14ac:dyDescent="0.25">
      <c r="A112" s="140">
        <v>5125</v>
      </c>
      <c r="B112" s="135" t="s">
        <v>371</v>
      </c>
      <c r="C112" s="136">
        <v>138949.72</v>
      </c>
      <c r="D112" s="141">
        <f t="shared" si="0"/>
        <v>9.0959479306917457E-4</v>
      </c>
      <c r="E112" s="135"/>
    </row>
    <row r="113" spans="1:5" ht="13.2" x14ac:dyDescent="0.25">
      <c r="A113" s="140">
        <v>5126</v>
      </c>
      <c r="B113" s="135" t="s">
        <v>372</v>
      </c>
      <c r="C113" s="136">
        <v>6819260.0300000003</v>
      </c>
      <c r="D113" s="141">
        <f t="shared" si="0"/>
        <v>4.464034483749045E-2</v>
      </c>
      <c r="E113" s="135"/>
    </row>
    <row r="114" spans="1:5" ht="13.2" x14ac:dyDescent="0.25">
      <c r="A114" s="140">
        <v>5127</v>
      </c>
      <c r="B114" s="135" t="s">
        <v>373</v>
      </c>
      <c r="C114" s="136">
        <v>78827.8</v>
      </c>
      <c r="D114" s="141">
        <f t="shared" si="0"/>
        <v>5.1602375614069813E-4</v>
      </c>
      <c r="E114" s="135"/>
    </row>
    <row r="115" spans="1:5" ht="13.2" x14ac:dyDescent="0.25">
      <c r="A115" s="140">
        <v>5128</v>
      </c>
      <c r="B115" s="135" t="s">
        <v>374</v>
      </c>
      <c r="C115" s="136">
        <v>0</v>
      </c>
      <c r="D115" s="141">
        <f t="shared" si="0"/>
        <v>0</v>
      </c>
      <c r="E115" s="135"/>
    </row>
    <row r="116" spans="1:5" ht="13.2" x14ac:dyDescent="0.25">
      <c r="A116" s="140">
        <v>5129</v>
      </c>
      <c r="B116" s="135" t="s">
        <v>375</v>
      </c>
      <c r="C116" s="136">
        <v>792409.92</v>
      </c>
      <c r="D116" s="141">
        <f t="shared" si="0"/>
        <v>5.1872859996289393E-3</v>
      </c>
      <c r="E116" s="135"/>
    </row>
    <row r="117" spans="1:5" ht="13.2" x14ac:dyDescent="0.25">
      <c r="A117" s="140">
        <v>5130</v>
      </c>
      <c r="B117" s="135" t="s">
        <v>376</v>
      </c>
      <c r="C117" s="136">
        <f>SUM(C118:C126)</f>
        <v>33526943.580000002</v>
      </c>
      <c r="D117" s="141">
        <f t="shared" si="0"/>
        <v>0.2194745934564819</v>
      </c>
      <c r="E117" s="135"/>
    </row>
    <row r="118" spans="1:5" ht="13.2" x14ac:dyDescent="0.25">
      <c r="A118" s="140">
        <v>5131</v>
      </c>
      <c r="B118" s="135" t="s">
        <v>377</v>
      </c>
      <c r="C118" s="136">
        <v>3269701.55</v>
      </c>
      <c r="D118" s="141">
        <f t="shared" si="0"/>
        <v>2.1404170550111287E-2</v>
      </c>
      <c r="E118" s="135"/>
    </row>
    <row r="119" spans="1:5" ht="13.2" x14ac:dyDescent="0.25">
      <c r="A119" s="140">
        <v>5132</v>
      </c>
      <c r="B119" s="135" t="s">
        <v>378</v>
      </c>
      <c r="C119" s="136">
        <v>1132438.18</v>
      </c>
      <c r="D119" s="141">
        <f t="shared" si="0"/>
        <v>7.4131842223268433E-3</v>
      </c>
      <c r="E119" s="135"/>
    </row>
    <row r="120" spans="1:5" ht="13.2" x14ac:dyDescent="0.25">
      <c r="A120" s="140">
        <v>5133</v>
      </c>
      <c r="B120" s="135" t="s">
        <v>379</v>
      </c>
      <c r="C120" s="136">
        <v>21076612.16</v>
      </c>
      <c r="D120" s="141">
        <f t="shared" si="0"/>
        <v>0.13797204252210404</v>
      </c>
      <c r="E120" s="135"/>
    </row>
    <row r="121" spans="1:5" ht="13.2" x14ac:dyDescent="0.25">
      <c r="A121" s="140">
        <v>5134</v>
      </c>
      <c r="B121" s="135" t="s">
        <v>380</v>
      </c>
      <c r="C121" s="136">
        <v>381971.87</v>
      </c>
      <c r="D121" s="141">
        <f t="shared" si="0"/>
        <v>2.5004701272582316E-3</v>
      </c>
      <c r="E121" s="135"/>
    </row>
    <row r="122" spans="1:5" ht="13.2" x14ac:dyDescent="0.25">
      <c r="A122" s="140">
        <v>5135</v>
      </c>
      <c r="B122" s="135" t="s">
        <v>381</v>
      </c>
      <c r="C122" s="136">
        <v>3707626.03</v>
      </c>
      <c r="D122" s="141">
        <f t="shared" si="0"/>
        <v>2.4270918513083259E-2</v>
      </c>
      <c r="E122" s="135"/>
    </row>
    <row r="123" spans="1:5" ht="13.2" x14ac:dyDescent="0.25">
      <c r="A123" s="140">
        <v>5136</v>
      </c>
      <c r="B123" s="135" t="s">
        <v>382</v>
      </c>
      <c r="C123" s="136">
        <v>291219.99</v>
      </c>
      <c r="D123" s="141">
        <f t="shared" si="0"/>
        <v>1.9063887753185619E-3</v>
      </c>
      <c r="E123" s="135"/>
    </row>
    <row r="124" spans="1:5" ht="13.2" x14ac:dyDescent="0.25">
      <c r="A124" s="140">
        <v>5137</v>
      </c>
      <c r="B124" s="135" t="s">
        <v>383</v>
      </c>
      <c r="C124" s="136">
        <v>13017.01</v>
      </c>
      <c r="D124" s="141">
        <f t="shared" si="0"/>
        <v>8.5212150966042805E-5</v>
      </c>
      <c r="E124" s="135"/>
    </row>
    <row r="125" spans="1:5" ht="13.2" x14ac:dyDescent="0.25">
      <c r="A125" s="140">
        <v>5138</v>
      </c>
      <c r="B125" s="135" t="s">
        <v>384</v>
      </c>
      <c r="C125" s="136">
        <v>2432213.9900000002</v>
      </c>
      <c r="D125" s="141">
        <f t="shared" si="0"/>
        <v>1.5921796610558134E-2</v>
      </c>
      <c r="E125" s="135"/>
    </row>
    <row r="126" spans="1:5" ht="13.2" x14ac:dyDescent="0.25">
      <c r="A126" s="140">
        <v>5139</v>
      </c>
      <c r="B126" s="135" t="s">
        <v>385</v>
      </c>
      <c r="C126" s="136">
        <v>1222142.8</v>
      </c>
      <c r="D126" s="141">
        <f t="shared" si="0"/>
        <v>8.0004099847555046E-3</v>
      </c>
      <c r="E126" s="135"/>
    </row>
    <row r="127" spans="1:5" ht="13.2" x14ac:dyDescent="0.25">
      <c r="A127" s="140">
        <v>5200</v>
      </c>
      <c r="B127" s="135" t="s">
        <v>386</v>
      </c>
      <c r="C127" s="136">
        <f>C128+C131+C134+C137+C142+C146+C149+C151+C157</f>
        <v>34315361.359999999</v>
      </c>
      <c r="D127" s="141">
        <f t="shared" si="0"/>
        <v>0.22463574604787365</v>
      </c>
      <c r="E127" s="135"/>
    </row>
    <row r="128" spans="1:5" ht="13.2" x14ac:dyDescent="0.25">
      <c r="A128" s="140">
        <v>5210</v>
      </c>
      <c r="B128" s="135" t="s">
        <v>387</v>
      </c>
      <c r="C128" s="136">
        <f>SUM(C129:C130)</f>
        <v>0</v>
      </c>
      <c r="D128" s="141">
        <f t="shared" si="0"/>
        <v>0</v>
      </c>
      <c r="E128" s="135"/>
    </row>
    <row r="129" spans="1:5" ht="13.2" x14ac:dyDescent="0.25">
      <c r="A129" s="140">
        <v>5211</v>
      </c>
      <c r="B129" s="135" t="s">
        <v>388</v>
      </c>
      <c r="C129" s="136">
        <v>0</v>
      </c>
      <c r="D129" s="141">
        <f t="shared" si="0"/>
        <v>0</v>
      </c>
      <c r="E129" s="135"/>
    </row>
    <row r="130" spans="1:5" ht="13.2" x14ac:dyDescent="0.25">
      <c r="A130" s="140">
        <v>5212</v>
      </c>
      <c r="B130" s="135" t="s">
        <v>389</v>
      </c>
      <c r="C130" s="136">
        <v>0</v>
      </c>
      <c r="D130" s="141">
        <f t="shared" si="0"/>
        <v>0</v>
      </c>
      <c r="E130" s="135"/>
    </row>
    <row r="131" spans="1:5" ht="13.2" x14ac:dyDescent="0.25">
      <c r="A131" s="140">
        <v>5220</v>
      </c>
      <c r="B131" s="135" t="s">
        <v>390</v>
      </c>
      <c r="C131" s="136">
        <f>SUM(C132:C133)</f>
        <v>17671258.140000001</v>
      </c>
      <c r="D131" s="141">
        <f t="shared" si="0"/>
        <v>0.11567986168756056</v>
      </c>
      <c r="E131" s="135"/>
    </row>
    <row r="132" spans="1:5" ht="13.2" x14ac:dyDescent="0.25">
      <c r="A132" s="140">
        <v>5221</v>
      </c>
      <c r="B132" s="135" t="s">
        <v>391</v>
      </c>
      <c r="C132" s="136">
        <v>17671258.140000001</v>
      </c>
      <c r="D132" s="141">
        <f t="shared" si="0"/>
        <v>0.11567986168756056</v>
      </c>
      <c r="E132" s="135"/>
    </row>
    <row r="133" spans="1:5" ht="13.2" x14ac:dyDescent="0.25">
      <c r="A133" s="140">
        <v>5222</v>
      </c>
      <c r="B133" s="135" t="s">
        <v>392</v>
      </c>
      <c r="C133" s="136">
        <v>0</v>
      </c>
      <c r="D133" s="141">
        <f t="shared" si="0"/>
        <v>0</v>
      </c>
      <c r="E133" s="135"/>
    </row>
    <row r="134" spans="1:5" ht="13.2" x14ac:dyDescent="0.25">
      <c r="A134" s="140">
        <v>5230</v>
      </c>
      <c r="B134" s="135" t="s">
        <v>337</v>
      </c>
      <c r="C134" s="136">
        <f>SUM(C135:C136)</f>
        <v>2455200</v>
      </c>
      <c r="D134" s="141">
        <f t="shared" si="0"/>
        <v>1.607226798257267E-2</v>
      </c>
      <c r="E134" s="135"/>
    </row>
    <row r="135" spans="1:5" ht="13.2" x14ac:dyDescent="0.25">
      <c r="A135" s="140">
        <v>5231</v>
      </c>
      <c r="B135" s="135" t="s">
        <v>393</v>
      </c>
      <c r="C135" s="136">
        <v>0</v>
      </c>
      <c r="D135" s="141">
        <f t="shared" si="0"/>
        <v>0</v>
      </c>
      <c r="E135" s="135"/>
    </row>
    <row r="136" spans="1:5" ht="13.2" x14ac:dyDescent="0.25">
      <c r="A136" s="140">
        <v>5232</v>
      </c>
      <c r="B136" s="135" t="s">
        <v>394</v>
      </c>
      <c r="C136" s="136">
        <v>2455200</v>
      </c>
      <c r="D136" s="141">
        <f t="shared" si="0"/>
        <v>1.607226798257267E-2</v>
      </c>
      <c r="E136" s="135"/>
    </row>
    <row r="137" spans="1:5" ht="13.2" x14ac:dyDescent="0.25">
      <c r="A137" s="140">
        <v>5240</v>
      </c>
      <c r="B137" s="135" t="s">
        <v>338</v>
      </c>
      <c r="C137" s="136">
        <f>SUM(C138:C141)</f>
        <v>14188903.220000001</v>
      </c>
      <c r="D137" s="141">
        <f t="shared" si="0"/>
        <v>9.2883616377740424E-2</v>
      </c>
      <c r="E137" s="135"/>
    </row>
    <row r="138" spans="1:5" ht="13.2" x14ac:dyDescent="0.25">
      <c r="A138" s="140">
        <v>5241</v>
      </c>
      <c r="B138" s="135" t="s">
        <v>395</v>
      </c>
      <c r="C138" s="136">
        <v>12522460.41</v>
      </c>
      <c r="D138" s="141">
        <f t="shared" si="0"/>
        <v>8.1974722837519082E-2</v>
      </c>
      <c r="E138" s="135"/>
    </row>
    <row r="139" spans="1:5" ht="13.2" x14ac:dyDescent="0.25">
      <c r="A139" s="140">
        <v>5242</v>
      </c>
      <c r="B139" s="135" t="s">
        <v>396</v>
      </c>
      <c r="C139" s="136">
        <v>964142.82</v>
      </c>
      <c r="D139" s="141">
        <f t="shared" si="0"/>
        <v>6.3114865495736902E-3</v>
      </c>
      <c r="E139" s="135"/>
    </row>
    <row r="140" spans="1:5" ht="13.2" x14ac:dyDescent="0.25">
      <c r="A140" s="140">
        <v>5243</v>
      </c>
      <c r="B140" s="135" t="s">
        <v>397</v>
      </c>
      <c r="C140" s="136">
        <v>702299.99</v>
      </c>
      <c r="D140" s="141">
        <f t="shared" si="0"/>
        <v>4.5974069906476482E-3</v>
      </c>
      <c r="E140" s="135"/>
    </row>
    <row r="141" spans="1:5" ht="13.2" x14ac:dyDescent="0.25">
      <c r="A141" s="140">
        <v>5244</v>
      </c>
      <c r="B141" s="135" t="s">
        <v>398</v>
      </c>
      <c r="C141" s="136">
        <v>0</v>
      </c>
      <c r="D141" s="141">
        <f t="shared" si="0"/>
        <v>0</v>
      </c>
      <c r="E141" s="135"/>
    </row>
    <row r="142" spans="1:5" ht="13.2" x14ac:dyDescent="0.25">
      <c r="A142" s="140">
        <v>5250</v>
      </c>
      <c r="B142" s="135" t="s">
        <v>339</v>
      </c>
      <c r="C142" s="136">
        <f>SUM(C143:C145)</f>
        <v>0</v>
      </c>
      <c r="D142" s="141">
        <f t="shared" si="0"/>
        <v>0</v>
      </c>
      <c r="E142" s="135"/>
    </row>
    <row r="143" spans="1:5" ht="13.2" x14ac:dyDescent="0.25">
      <c r="A143" s="140">
        <v>5251</v>
      </c>
      <c r="B143" s="135" t="s">
        <v>399</v>
      </c>
      <c r="C143" s="136">
        <v>0</v>
      </c>
      <c r="D143" s="141">
        <f t="shared" si="0"/>
        <v>0</v>
      </c>
      <c r="E143" s="135"/>
    </row>
    <row r="144" spans="1:5" ht="13.2" x14ac:dyDescent="0.25">
      <c r="A144" s="140">
        <v>5252</v>
      </c>
      <c r="B144" s="135" t="s">
        <v>400</v>
      </c>
      <c r="C144" s="136">
        <v>0</v>
      </c>
      <c r="D144" s="141">
        <f t="shared" si="0"/>
        <v>0</v>
      </c>
      <c r="E144" s="135"/>
    </row>
    <row r="145" spans="1:5" ht="13.2" x14ac:dyDescent="0.25">
      <c r="A145" s="140">
        <v>5259</v>
      </c>
      <c r="B145" s="135" t="s">
        <v>401</v>
      </c>
      <c r="C145" s="136">
        <v>0</v>
      </c>
      <c r="D145" s="141">
        <f t="shared" si="0"/>
        <v>0</v>
      </c>
      <c r="E145" s="135"/>
    </row>
    <row r="146" spans="1:5" ht="13.2" x14ac:dyDescent="0.25">
      <c r="A146" s="140">
        <v>5260</v>
      </c>
      <c r="B146" s="135" t="s">
        <v>402</v>
      </c>
      <c r="C146" s="136">
        <f>SUM(C147:C148)</f>
        <v>0</v>
      </c>
      <c r="D146" s="141">
        <f t="shared" si="0"/>
        <v>0</v>
      </c>
      <c r="E146" s="135"/>
    </row>
    <row r="147" spans="1:5" ht="13.2" x14ac:dyDescent="0.25">
      <c r="A147" s="140">
        <v>5261</v>
      </c>
      <c r="B147" s="135" t="s">
        <v>403</v>
      </c>
      <c r="C147" s="136">
        <v>0</v>
      </c>
      <c r="D147" s="141">
        <f t="shared" si="0"/>
        <v>0</v>
      </c>
      <c r="E147" s="135"/>
    </row>
    <row r="148" spans="1:5" ht="13.2" x14ac:dyDescent="0.25">
      <c r="A148" s="140">
        <v>5262</v>
      </c>
      <c r="B148" s="135" t="s">
        <v>404</v>
      </c>
      <c r="C148" s="136">
        <v>0</v>
      </c>
      <c r="D148" s="141">
        <f t="shared" si="0"/>
        <v>0</v>
      </c>
      <c r="E148" s="135"/>
    </row>
    <row r="149" spans="1:5" ht="13.2" x14ac:dyDescent="0.25">
      <c r="A149" s="140">
        <v>5270</v>
      </c>
      <c r="B149" s="135" t="s">
        <v>405</v>
      </c>
      <c r="C149" s="136">
        <f>SUM(C150)</f>
        <v>0</v>
      </c>
      <c r="D149" s="141">
        <f t="shared" si="0"/>
        <v>0</v>
      </c>
      <c r="E149" s="135"/>
    </row>
    <row r="150" spans="1:5" ht="13.2" x14ac:dyDescent="0.25">
      <c r="A150" s="140">
        <v>5271</v>
      </c>
      <c r="B150" s="135" t="s">
        <v>406</v>
      </c>
      <c r="C150" s="136">
        <v>0</v>
      </c>
      <c r="D150" s="141">
        <f t="shared" si="0"/>
        <v>0</v>
      </c>
      <c r="E150" s="135"/>
    </row>
    <row r="151" spans="1:5" ht="13.2" x14ac:dyDescent="0.25">
      <c r="A151" s="140">
        <v>5280</v>
      </c>
      <c r="B151" s="135" t="s">
        <v>407</v>
      </c>
      <c r="C151" s="136">
        <f>SUM(C152:C156)</f>
        <v>0</v>
      </c>
      <c r="D151" s="141">
        <f t="shared" si="0"/>
        <v>0</v>
      </c>
      <c r="E151" s="135"/>
    </row>
    <row r="152" spans="1:5" ht="13.2" x14ac:dyDescent="0.25">
      <c r="A152" s="140">
        <v>5281</v>
      </c>
      <c r="B152" s="135" t="s">
        <v>408</v>
      </c>
      <c r="C152" s="136">
        <v>0</v>
      </c>
      <c r="D152" s="141">
        <f t="shared" si="0"/>
        <v>0</v>
      </c>
      <c r="E152" s="135"/>
    </row>
    <row r="153" spans="1:5" ht="13.2" x14ac:dyDescent="0.25">
      <c r="A153" s="140">
        <v>5282</v>
      </c>
      <c r="B153" s="135" t="s">
        <v>409</v>
      </c>
      <c r="C153" s="136">
        <v>0</v>
      </c>
      <c r="D153" s="141">
        <f t="shared" si="0"/>
        <v>0</v>
      </c>
      <c r="E153" s="135"/>
    </row>
    <row r="154" spans="1:5" ht="13.2" x14ac:dyDescent="0.25">
      <c r="A154" s="140">
        <v>5283</v>
      </c>
      <c r="B154" s="135" t="s">
        <v>410</v>
      </c>
      <c r="C154" s="136">
        <v>0</v>
      </c>
      <c r="D154" s="141">
        <f t="shared" si="0"/>
        <v>0</v>
      </c>
      <c r="E154" s="135"/>
    </row>
    <row r="155" spans="1:5" ht="13.2" x14ac:dyDescent="0.25">
      <c r="A155" s="140">
        <v>5284</v>
      </c>
      <c r="B155" s="135" t="s">
        <v>411</v>
      </c>
      <c r="C155" s="136">
        <v>0</v>
      </c>
      <c r="D155" s="141">
        <f t="shared" si="0"/>
        <v>0</v>
      </c>
      <c r="E155" s="135"/>
    </row>
    <row r="156" spans="1:5" ht="13.2" x14ac:dyDescent="0.25">
      <c r="A156" s="140">
        <v>5285</v>
      </c>
      <c r="B156" s="135" t="s">
        <v>412</v>
      </c>
      <c r="C156" s="136">
        <v>0</v>
      </c>
      <c r="D156" s="141">
        <f t="shared" si="0"/>
        <v>0</v>
      </c>
      <c r="E156" s="135"/>
    </row>
    <row r="157" spans="1:5" ht="13.2" x14ac:dyDescent="0.25">
      <c r="A157" s="140">
        <v>5290</v>
      </c>
      <c r="B157" s="135" t="s">
        <v>413</v>
      </c>
      <c r="C157" s="136">
        <f>SUM(C158:C159)</f>
        <v>0</v>
      </c>
      <c r="D157" s="141">
        <f t="shared" si="0"/>
        <v>0</v>
      </c>
      <c r="E157" s="135"/>
    </row>
    <row r="158" spans="1:5" ht="13.2" x14ac:dyDescent="0.25">
      <c r="A158" s="140">
        <v>5291</v>
      </c>
      <c r="B158" s="135" t="s">
        <v>414</v>
      </c>
      <c r="C158" s="136">
        <v>0</v>
      </c>
      <c r="D158" s="141">
        <f t="shared" si="0"/>
        <v>0</v>
      </c>
      <c r="E158" s="135"/>
    </row>
    <row r="159" spans="1:5" ht="13.2" x14ac:dyDescent="0.25">
      <c r="A159" s="140">
        <v>5292</v>
      </c>
      <c r="B159" s="135" t="s">
        <v>415</v>
      </c>
      <c r="C159" s="136">
        <v>0</v>
      </c>
      <c r="D159" s="141">
        <f t="shared" si="0"/>
        <v>0</v>
      </c>
      <c r="E159" s="135"/>
    </row>
    <row r="160" spans="1:5" ht="13.2" x14ac:dyDescent="0.25">
      <c r="A160" s="140">
        <v>5300</v>
      </c>
      <c r="B160" s="135" t="s">
        <v>416</v>
      </c>
      <c r="C160" s="136">
        <f>C161+C164+C167</f>
        <v>0</v>
      </c>
      <c r="D160" s="141">
        <f t="shared" si="0"/>
        <v>0</v>
      </c>
      <c r="E160" s="135"/>
    </row>
    <row r="161" spans="1:5" ht="13.2" x14ac:dyDescent="0.25">
      <c r="A161" s="140">
        <v>5310</v>
      </c>
      <c r="B161" s="135" t="s">
        <v>332</v>
      </c>
      <c r="C161" s="136">
        <f>C162+C163</f>
        <v>0</v>
      </c>
      <c r="D161" s="141">
        <f t="shared" si="0"/>
        <v>0</v>
      </c>
      <c r="E161" s="135"/>
    </row>
    <row r="162" spans="1:5" ht="13.2" x14ac:dyDescent="0.25">
      <c r="A162" s="140">
        <v>5311</v>
      </c>
      <c r="B162" s="135" t="s">
        <v>417</v>
      </c>
      <c r="C162" s="136">
        <v>0</v>
      </c>
      <c r="D162" s="141">
        <f t="shared" si="0"/>
        <v>0</v>
      </c>
      <c r="E162" s="135"/>
    </row>
    <row r="163" spans="1:5" ht="13.2" x14ac:dyDescent="0.25">
      <c r="A163" s="140">
        <v>5312</v>
      </c>
      <c r="B163" s="135" t="s">
        <v>418</v>
      </c>
      <c r="C163" s="136">
        <v>0</v>
      </c>
      <c r="D163" s="141">
        <f t="shared" si="0"/>
        <v>0</v>
      </c>
      <c r="E163" s="135"/>
    </row>
    <row r="164" spans="1:5" ht="13.2" x14ac:dyDescent="0.25">
      <c r="A164" s="140">
        <v>5320</v>
      </c>
      <c r="B164" s="135" t="s">
        <v>333</v>
      </c>
      <c r="C164" s="136">
        <f>SUM(C165:C166)</f>
        <v>0</v>
      </c>
      <c r="D164" s="141">
        <f t="shared" ref="D164:D216" si="1">C164/$C$98</f>
        <v>0</v>
      </c>
      <c r="E164" s="135"/>
    </row>
    <row r="165" spans="1:5" ht="13.2" x14ac:dyDescent="0.25">
      <c r="A165" s="140">
        <v>5321</v>
      </c>
      <c r="B165" s="135" t="s">
        <v>419</v>
      </c>
      <c r="C165" s="136">
        <v>0</v>
      </c>
      <c r="D165" s="141">
        <f t="shared" si="1"/>
        <v>0</v>
      </c>
      <c r="E165" s="135"/>
    </row>
    <row r="166" spans="1:5" ht="13.2" x14ac:dyDescent="0.25">
      <c r="A166" s="140">
        <v>5322</v>
      </c>
      <c r="B166" s="135" t="s">
        <v>420</v>
      </c>
      <c r="C166" s="136">
        <v>0</v>
      </c>
      <c r="D166" s="141">
        <f t="shared" si="1"/>
        <v>0</v>
      </c>
      <c r="E166" s="135"/>
    </row>
    <row r="167" spans="1:5" ht="13.2" x14ac:dyDescent="0.25">
      <c r="A167" s="140">
        <v>5330</v>
      </c>
      <c r="B167" s="135" t="s">
        <v>334</v>
      </c>
      <c r="C167" s="136">
        <f>SUM(C168:C169)</f>
        <v>0</v>
      </c>
      <c r="D167" s="141">
        <f t="shared" si="1"/>
        <v>0</v>
      </c>
      <c r="E167" s="135"/>
    </row>
    <row r="168" spans="1:5" ht="13.2" x14ac:dyDescent="0.25">
      <c r="A168" s="140">
        <v>5331</v>
      </c>
      <c r="B168" s="135" t="s">
        <v>421</v>
      </c>
      <c r="C168" s="136">
        <v>0</v>
      </c>
      <c r="D168" s="141">
        <f t="shared" si="1"/>
        <v>0</v>
      </c>
      <c r="E168" s="135"/>
    </row>
    <row r="169" spans="1:5" ht="13.2" x14ac:dyDescent="0.25">
      <c r="A169" s="140">
        <v>5332</v>
      </c>
      <c r="B169" s="135" t="s">
        <v>422</v>
      </c>
      <c r="C169" s="136">
        <v>0</v>
      </c>
      <c r="D169" s="141">
        <f t="shared" si="1"/>
        <v>0</v>
      </c>
      <c r="E169" s="135"/>
    </row>
    <row r="170" spans="1:5" ht="13.2" x14ac:dyDescent="0.25">
      <c r="A170" s="140">
        <v>5400</v>
      </c>
      <c r="B170" s="135" t="s">
        <v>423</v>
      </c>
      <c r="C170" s="136">
        <f>C171+C174+C177+C180+C182</f>
        <v>1845750.88</v>
      </c>
      <c r="D170" s="141">
        <f t="shared" si="1"/>
        <v>1.2082682784469424E-2</v>
      </c>
      <c r="E170" s="135"/>
    </row>
    <row r="171" spans="1:5" ht="13.2" x14ac:dyDescent="0.25">
      <c r="A171" s="140">
        <v>5410</v>
      </c>
      <c r="B171" s="135" t="s">
        <v>424</v>
      </c>
      <c r="C171" s="136">
        <f>SUM(C172:C173)</f>
        <v>1845750.88</v>
      </c>
      <c r="D171" s="141">
        <f t="shared" si="1"/>
        <v>1.2082682784469424E-2</v>
      </c>
      <c r="E171" s="135"/>
    </row>
    <row r="172" spans="1:5" ht="13.2" x14ac:dyDescent="0.25">
      <c r="A172" s="140">
        <v>5411</v>
      </c>
      <c r="B172" s="135" t="s">
        <v>425</v>
      </c>
      <c r="C172" s="136">
        <v>1845750.88</v>
      </c>
      <c r="D172" s="141">
        <f t="shared" si="1"/>
        <v>1.2082682784469424E-2</v>
      </c>
      <c r="E172" s="135"/>
    </row>
    <row r="173" spans="1:5" ht="13.2" x14ac:dyDescent="0.25">
      <c r="A173" s="140">
        <v>5412</v>
      </c>
      <c r="B173" s="135" t="s">
        <v>426</v>
      </c>
      <c r="C173" s="136">
        <v>0</v>
      </c>
      <c r="D173" s="141">
        <f t="shared" si="1"/>
        <v>0</v>
      </c>
      <c r="E173" s="135"/>
    </row>
    <row r="174" spans="1:5" ht="13.2" x14ac:dyDescent="0.25">
      <c r="A174" s="140">
        <v>5420</v>
      </c>
      <c r="B174" s="135" t="s">
        <v>427</v>
      </c>
      <c r="C174" s="136">
        <f>SUM(C175:C176)</f>
        <v>0</v>
      </c>
      <c r="D174" s="141">
        <f t="shared" si="1"/>
        <v>0</v>
      </c>
      <c r="E174" s="135"/>
    </row>
    <row r="175" spans="1:5" ht="13.2" x14ac:dyDescent="0.25">
      <c r="A175" s="140">
        <v>5421</v>
      </c>
      <c r="B175" s="135" t="s">
        <v>428</v>
      </c>
      <c r="C175" s="136">
        <v>0</v>
      </c>
      <c r="D175" s="141">
        <f t="shared" si="1"/>
        <v>0</v>
      </c>
      <c r="E175" s="135"/>
    </row>
    <row r="176" spans="1:5" ht="13.2" x14ac:dyDescent="0.25">
      <c r="A176" s="140">
        <v>5422</v>
      </c>
      <c r="B176" s="135" t="s">
        <v>429</v>
      </c>
      <c r="C176" s="136">
        <v>0</v>
      </c>
      <c r="D176" s="141">
        <f t="shared" si="1"/>
        <v>0</v>
      </c>
      <c r="E176" s="135"/>
    </row>
    <row r="177" spans="1:5" ht="13.2" x14ac:dyDescent="0.25">
      <c r="A177" s="140">
        <v>5430</v>
      </c>
      <c r="B177" s="135" t="s">
        <v>430</v>
      </c>
      <c r="C177" s="136">
        <f>SUM(C178:C179)</f>
        <v>0</v>
      </c>
      <c r="D177" s="141">
        <f t="shared" si="1"/>
        <v>0</v>
      </c>
      <c r="E177" s="135"/>
    </row>
    <row r="178" spans="1:5" ht="13.2" x14ac:dyDescent="0.25">
      <c r="A178" s="140">
        <v>5431</v>
      </c>
      <c r="B178" s="135" t="s">
        <v>431</v>
      </c>
      <c r="C178" s="136">
        <v>0</v>
      </c>
      <c r="D178" s="141">
        <f t="shared" si="1"/>
        <v>0</v>
      </c>
      <c r="E178" s="135"/>
    </row>
    <row r="179" spans="1:5" ht="13.2" x14ac:dyDescent="0.25">
      <c r="A179" s="140">
        <v>5432</v>
      </c>
      <c r="B179" s="135" t="s">
        <v>432</v>
      </c>
      <c r="C179" s="136">
        <v>0</v>
      </c>
      <c r="D179" s="141">
        <f t="shared" si="1"/>
        <v>0</v>
      </c>
      <c r="E179" s="135"/>
    </row>
    <row r="180" spans="1:5" ht="13.2" x14ac:dyDescent="0.25">
      <c r="A180" s="140">
        <v>5440</v>
      </c>
      <c r="B180" s="135" t="s">
        <v>433</v>
      </c>
      <c r="C180" s="136">
        <f>SUM(C181)</f>
        <v>0</v>
      </c>
      <c r="D180" s="141">
        <f t="shared" si="1"/>
        <v>0</v>
      </c>
      <c r="E180" s="135"/>
    </row>
    <row r="181" spans="1:5" ht="13.2" x14ac:dyDescent="0.25">
      <c r="A181" s="140">
        <v>5441</v>
      </c>
      <c r="B181" s="135" t="s">
        <v>433</v>
      </c>
      <c r="C181" s="136">
        <v>0</v>
      </c>
      <c r="D181" s="141">
        <f t="shared" si="1"/>
        <v>0</v>
      </c>
      <c r="E181" s="135"/>
    </row>
    <row r="182" spans="1:5" ht="13.2" x14ac:dyDescent="0.25">
      <c r="A182" s="140">
        <v>5450</v>
      </c>
      <c r="B182" s="135" t="s">
        <v>434</v>
      </c>
      <c r="C182" s="136">
        <f>SUM(C183:C184)</f>
        <v>0</v>
      </c>
      <c r="D182" s="141">
        <f t="shared" si="1"/>
        <v>0</v>
      </c>
      <c r="E182" s="135"/>
    </row>
    <row r="183" spans="1:5" ht="13.2" x14ac:dyDescent="0.25">
      <c r="A183" s="140">
        <v>5451</v>
      </c>
      <c r="B183" s="135" t="s">
        <v>435</v>
      </c>
      <c r="C183" s="136">
        <v>0</v>
      </c>
      <c r="D183" s="141">
        <f t="shared" si="1"/>
        <v>0</v>
      </c>
      <c r="E183" s="135"/>
    </row>
    <row r="184" spans="1:5" ht="13.2" x14ac:dyDescent="0.25">
      <c r="A184" s="140">
        <v>5452</v>
      </c>
      <c r="B184" s="135" t="s">
        <v>436</v>
      </c>
      <c r="C184" s="136">
        <v>0</v>
      </c>
      <c r="D184" s="141">
        <f t="shared" si="1"/>
        <v>0</v>
      </c>
      <c r="E184" s="135"/>
    </row>
    <row r="185" spans="1:5" ht="13.2" x14ac:dyDescent="0.25">
      <c r="A185" s="140">
        <v>5500</v>
      </c>
      <c r="B185" s="135" t="s">
        <v>437</v>
      </c>
      <c r="C185" s="136">
        <f>C186+C195+C198+C204</f>
        <v>0</v>
      </c>
      <c r="D185" s="141">
        <f t="shared" si="1"/>
        <v>0</v>
      </c>
      <c r="E185" s="135"/>
    </row>
    <row r="186" spans="1:5" ht="13.2" x14ac:dyDescent="0.25">
      <c r="A186" s="140">
        <v>5510</v>
      </c>
      <c r="B186" s="135" t="s">
        <v>438</v>
      </c>
      <c r="C186" s="136">
        <f>SUM(C187:C194)</f>
        <v>0</v>
      </c>
      <c r="D186" s="141">
        <f t="shared" si="1"/>
        <v>0</v>
      </c>
      <c r="E186" s="135"/>
    </row>
    <row r="187" spans="1:5" ht="13.2" x14ac:dyDescent="0.25">
      <c r="A187" s="140">
        <v>5511</v>
      </c>
      <c r="B187" s="135" t="s">
        <v>439</v>
      </c>
      <c r="C187" s="136">
        <v>0</v>
      </c>
      <c r="D187" s="141">
        <f t="shared" si="1"/>
        <v>0</v>
      </c>
      <c r="E187" s="135"/>
    </row>
    <row r="188" spans="1:5" ht="13.2" x14ac:dyDescent="0.25">
      <c r="A188" s="140">
        <v>5512</v>
      </c>
      <c r="B188" s="135" t="s">
        <v>440</v>
      </c>
      <c r="C188" s="136">
        <v>0</v>
      </c>
      <c r="D188" s="141">
        <f t="shared" si="1"/>
        <v>0</v>
      </c>
      <c r="E188" s="135"/>
    </row>
    <row r="189" spans="1:5" ht="13.2" x14ac:dyDescent="0.25">
      <c r="A189" s="140">
        <v>5513</v>
      </c>
      <c r="B189" s="135" t="s">
        <v>441</v>
      </c>
      <c r="C189" s="136">
        <v>0</v>
      </c>
      <c r="D189" s="141">
        <f t="shared" si="1"/>
        <v>0</v>
      </c>
      <c r="E189" s="135"/>
    </row>
    <row r="190" spans="1:5" ht="13.2" x14ac:dyDescent="0.25">
      <c r="A190" s="140">
        <v>5514</v>
      </c>
      <c r="B190" s="135" t="s">
        <v>442</v>
      </c>
      <c r="C190" s="136">
        <v>0</v>
      </c>
      <c r="D190" s="141">
        <f t="shared" si="1"/>
        <v>0</v>
      </c>
      <c r="E190" s="135"/>
    </row>
    <row r="191" spans="1:5" ht="13.2" x14ac:dyDescent="0.25">
      <c r="A191" s="140">
        <v>5515</v>
      </c>
      <c r="B191" s="135" t="s">
        <v>443</v>
      </c>
      <c r="C191" s="136">
        <v>0</v>
      </c>
      <c r="D191" s="141">
        <f t="shared" si="1"/>
        <v>0</v>
      </c>
      <c r="E191" s="135"/>
    </row>
    <row r="192" spans="1:5" ht="13.2" x14ac:dyDescent="0.25">
      <c r="A192" s="140">
        <v>5516</v>
      </c>
      <c r="B192" s="135" t="s">
        <v>444</v>
      </c>
      <c r="C192" s="136">
        <v>0</v>
      </c>
      <c r="D192" s="141">
        <f t="shared" si="1"/>
        <v>0</v>
      </c>
      <c r="E192" s="135"/>
    </row>
    <row r="193" spans="1:5" ht="13.2" x14ac:dyDescent="0.25">
      <c r="A193" s="140">
        <v>5517</v>
      </c>
      <c r="B193" s="135" t="s">
        <v>445</v>
      </c>
      <c r="C193" s="136">
        <v>0</v>
      </c>
      <c r="D193" s="141">
        <f t="shared" si="1"/>
        <v>0</v>
      </c>
      <c r="E193" s="135"/>
    </row>
    <row r="194" spans="1:5" ht="13.2" x14ac:dyDescent="0.25">
      <c r="A194" s="140">
        <v>5518</v>
      </c>
      <c r="B194" s="135" t="s">
        <v>81</v>
      </c>
      <c r="C194" s="136">
        <v>0</v>
      </c>
      <c r="D194" s="141">
        <f t="shared" si="1"/>
        <v>0</v>
      </c>
      <c r="E194" s="135"/>
    </row>
    <row r="195" spans="1:5" ht="13.2" x14ac:dyDescent="0.25">
      <c r="A195" s="140">
        <v>5520</v>
      </c>
      <c r="B195" s="135" t="s">
        <v>80</v>
      </c>
      <c r="C195" s="136">
        <f>SUM(C196:C197)</f>
        <v>0</v>
      </c>
      <c r="D195" s="141">
        <f t="shared" si="1"/>
        <v>0</v>
      </c>
      <c r="E195" s="135"/>
    </row>
    <row r="196" spans="1:5" ht="13.2" x14ac:dyDescent="0.25">
      <c r="A196" s="140">
        <v>5521</v>
      </c>
      <c r="B196" s="135" t="s">
        <v>446</v>
      </c>
      <c r="C196" s="136">
        <v>0</v>
      </c>
      <c r="D196" s="141">
        <f t="shared" si="1"/>
        <v>0</v>
      </c>
      <c r="E196" s="135"/>
    </row>
    <row r="197" spans="1:5" ht="13.2" x14ac:dyDescent="0.25">
      <c r="A197" s="140">
        <v>5522</v>
      </c>
      <c r="B197" s="135" t="s">
        <v>447</v>
      </c>
      <c r="C197" s="136">
        <v>0</v>
      </c>
      <c r="D197" s="141">
        <f t="shared" si="1"/>
        <v>0</v>
      </c>
      <c r="E197" s="135"/>
    </row>
    <row r="198" spans="1:5" ht="13.2" x14ac:dyDescent="0.25">
      <c r="A198" s="140">
        <v>5530</v>
      </c>
      <c r="B198" s="135" t="s">
        <v>448</v>
      </c>
      <c r="C198" s="136">
        <f>SUM(C199:C203)</f>
        <v>0</v>
      </c>
      <c r="D198" s="141">
        <f t="shared" si="1"/>
        <v>0</v>
      </c>
      <c r="E198" s="135"/>
    </row>
    <row r="199" spans="1:5" ht="13.2" x14ac:dyDescent="0.25">
      <c r="A199" s="140">
        <v>5531</v>
      </c>
      <c r="B199" s="135" t="s">
        <v>449</v>
      </c>
      <c r="C199" s="136">
        <v>0</v>
      </c>
      <c r="D199" s="141">
        <f t="shared" si="1"/>
        <v>0</v>
      </c>
      <c r="E199" s="135"/>
    </row>
    <row r="200" spans="1:5" ht="13.2" x14ac:dyDescent="0.25">
      <c r="A200" s="140">
        <v>5532</v>
      </c>
      <c r="B200" s="135" t="s">
        <v>450</v>
      </c>
      <c r="C200" s="136">
        <v>0</v>
      </c>
      <c r="D200" s="141">
        <f t="shared" si="1"/>
        <v>0</v>
      </c>
      <c r="E200" s="135"/>
    </row>
    <row r="201" spans="1:5" ht="13.2" x14ac:dyDescent="0.25">
      <c r="A201" s="140">
        <v>5533</v>
      </c>
      <c r="B201" s="135" t="s">
        <v>451</v>
      </c>
      <c r="C201" s="136">
        <v>0</v>
      </c>
      <c r="D201" s="141">
        <f t="shared" si="1"/>
        <v>0</v>
      </c>
      <c r="E201" s="135"/>
    </row>
    <row r="202" spans="1:5" ht="13.2" x14ac:dyDescent="0.25">
      <c r="A202" s="140">
        <v>5534</v>
      </c>
      <c r="B202" s="135" t="s">
        <v>452</v>
      </c>
      <c r="C202" s="136">
        <v>0</v>
      </c>
      <c r="D202" s="141">
        <f t="shared" si="1"/>
        <v>0</v>
      </c>
      <c r="E202" s="135"/>
    </row>
    <row r="203" spans="1:5" ht="13.2" x14ac:dyDescent="0.25">
      <c r="A203" s="140">
        <v>5535</v>
      </c>
      <c r="B203" s="135" t="s">
        <v>453</v>
      </c>
      <c r="C203" s="136">
        <v>0</v>
      </c>
      <c r="D203" s="141">
        <f t="shared" si="1"/>
        <v>0</v>
      </c>
      <c r="E203" s="135"/>
    </row>
    <row r="204" spans="1:5" ht="13.2" x14ac:dyDescent="0.25">
      <c r="A204" s="140">
        <v>5590</v>
      </c>
      <c r="B204" s="135" t="s">
        <v>454</v>
      </c>
      <c r="C204" s="136">
        <f>SUM(C205:C213)</f>
        <v>0</v>
      </c>
      <c r="D204" s="141">
        <f t="shared" si="1"/>
        <v>0</v>
      </c>
      <c r="E204" s="135"/>
    </row>
    <row r="205" spans="1:5" ht="13.2" x14ac:dyDescent="0.25">
      <c r="A205" s="140">
        <v>5591</v>
      </c>
      <c r="B205" s="135" t="s">
        <v>455</v>
      </c>
      <c r="C205" s="136">
        <v>0</v>
      </c>
      <c r="D205" s="141">
        <f t="shared" si="1"/>
        <v>0</v>
      </c>
      <c r="E205" s="135"/>
    </row>
    <row r="206" spans="1:5" ht="13.2" x14ac:dyDescent="0.25">
      <c r="A206" s="140">
        <v>5592</v>
      </c>
      <c r="B206" s="135" t="s">
        <v>456</v>
      </c>
      <c r="C206" s="136">
        <v>0</v>
      </c>
      <c r="D206" s="141">
        <f t="shared" si="1"/>
        <v>0</v>
      </c>
      <c r="E206" s="135"/>
    </row>
    <row r="207" spans="1:5" ht="13.2" x14ac:dyDescent="0.25">
      <c r="A207" s="140">
        <v>5593</v>
      </c>
      <c r="B207" s="135" t="s">
        <v>457</v>
      </c>
      <c r="C207" s="136">
        <v>0</v>
      </c>
      <c r="D207" s="141">
        <f t="shared" si="1"/>
        <v>0</v>
      </c>
      <c r="E207" s="135"/>
    </row>
    <row r="208" spans="1:5" ht="13.2" x14ac:dyDescent="0.25">
      <c r="A208" s="140">
        <v>5594</v>
      </c>
      <c r="B208" s="135" t="s">
        <v>513</v>
      </c>
      <c r="C208" s="136">
        <v>0</v>
      </c>
      <c r="D208" s="141">
        <f t="shared" si="1"/>
        <v>0</v>
      </c>
      <c r="E208" s="135"/>
    </row>
    <row r="209" spans="1:5" ht="13.2" x14ac:dyDescent="0.25">
      <c r="A209" s="140">
        <v>5595</v>
      </c>
      <c r="B209" s="135" t="s">
        <v>459</v>
      </c>
      <c r="C209" s="136">
        <v>0</v>
      </c>
      <c r="D209" s="141">
        <f t="shared" si="1"/>
        <v>0</v>
      </c>
      <c r="E209" s="135"/>
    </row>
    <row r="210" spans="1:5" ht="13.2" x14ac:dyDescent="0.25">
      <c r="A210" s="140">
        <v>5596</v>
      </c>
      <c r="B210" s="135" t="s">
        <v>354</v>
      </c>
      <c r="C210" s="136">
        <v>0</v>
      </c>
      <c r="D210" s="141">
        <f t="shared" si="1"/>
        <v>0</v>
      </c>
      <c r="E210" s="135"/>
    </row>
    <row r="211" spans="1:5" ht="13.2" x14ac:dyDescent="0.25">
      <c r="A211" s="140">
        <v>5597</v>
      </c>
      <c r="B211" s="135" t="s">
        <v>460</v>
      </c>
      <c r="C211" s="136">
        <v>0</v>
      </c>
      <c r="D211" s="141">
        <f t="shared" si="1"/>
        <v>0</v>
      </c>
      <c r="E211" s="135"/>
    </row>
    <row r="212" spans="1:5" ht="13.2" x14ac:dyDescent="0.25">
      <c r="A212" s="140">
        <v>5598</v>
      </c>
      <c r="B212" s="135" t="s">
        <v>514</v>
      </c>
      <c r="C212" s="136">
        <v>0</v>
      </c>
      <c r="D212" s="141">
        <f t="shared" si="1"/>
        <v>0</v>
      </c>
      <c r="E212" s="135"/>
    </row>
    <row r="213" spans="1:5" ht="13.2" x14ac:dyDescent="0.25">
      <c r="A213" s="140">
        <v>5599</v>
      </c>
      <c r="B213" s="135" t="s">
        <v>461</v>
      </c>
      <c r="C213" s="136">
        <v>0</v>
      </c>
      <c r="D213" s="141">
        <f t="shared" si="1"/>
        <v>0</v>
      </c>
      <c r="E213" s="135"/>
    </row>
    <row r="214" spans="1:5" ht="13.2" x14ac:dyDescent="0.25">
      <c r="A214" s="140">
        <v>5600</v>
      </c>
      <c r="B214" s="135" t="s">
        <v>79</v>
      </c>
      <c r="C214" s="136">
        <f>C215</f>
        <v>0</v>
      </c>
      <c r="D214" s="141">
        <f t="shared" si="1"/>
        <v>0</v>
      </c>
      <c r="E214" s="135"/>
    </row>
    <row r="215" spans="1:5" ht="13.2" x14ac:dyDescent="0.25">
      <c r="A215" s="140">
        <v>5610</v>
      </c>
      <c r="B215" s="135" t="s">
        <v>462</v>
      </c>
      <c r="C215" s="136">
        <f>C216</f>
        <v>0</v>
      </c>
      <c r="D215" s="141">
        <f t="shared" si="1"/>
        <v>0</v>
      </c>
      <c r="E215" s="135"/>
    </row>
    <row r="216" spans="1:5" ht="13.2" x14ac:dyDescent="0.25">
      <c r="A216" s="140">
        <v>5611</v>
      </c>
      <c r="B216" s="135" t="s">
        <v>463</v>
      </c>
      <c r="C216" s="136">
        <v>0</v>
      </c>
      <c r="D216" s="141">
        <f t="shared" si="1"/>
        <v>0</v>
      </c>
      <c r="E216" s="135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11811023622047245" top="0.35433070866141736" bottom="0.15748031496062992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60"/>
    </row>
    <row r="2" spans="1:2" ht="15" customHeight="1" x14ac:dyDescent="0.2">
      <c r="A2" s="47" t="s">
        <v>187</v>
      </c>
      <c r="B2" s="48" t="s">
        <v>50</v>
      </c>
    </row>
    <row r="3" spans="1:2" x14ac:dyDescent="0.2">
      <c r="A3" s="13"/>
      <c r="B3" s="61"/>
    </row>
    <row r="4" spans="1:2" ht="14.1" customHeight="1" x14ac:dyDescent="0.2">
      <c r="A4" s="62" t="s">
        <v>568</v>
      </c>
      <c r="B4" s="52" t="s">
        <v>78</v>
      </c>
    </row>
    <row r="5" spans="1:2" ht="14.1" customHeight="1" x14ac:dyDescent="0.2">
      <c r="A5" s="53"/>
      <c r="B5" s="52" t="s">
        <v>51</v>
      </c>
    </row>
    <row r="6" spans="1:2" ht="14.1" customHeight="1" x14ac:dyDescent="0.2">
      <c r="A6" s="53"/>
      <c r="B6" s="52" t="s">
        <v>145</v>
      </c>
    </row>
    <row r="7" spans="1:2" ht="14.1" customHeight="1" x14ac:dyDescent="0.2">
      <c r="A7" s="53"/>
      <c r="B7" s="52" t="s">
        <v>63</v>
      </c>
    </row>
    <row r="8" spans="1:2" x14ac:dyDescent="0.2">
      <c r="A8" s="53"/>
    </row>
    <row r="9" spans="1:2" x14ac:dyDescent="0.2">
      <c r="A9" s="62" t="s">
        <v>569</v>
      </c>
      <c r="B9" s="54" t="s">
        <v>147</v>
      </c>
    </row>
    <row r="10" spans="1:2" ht="15" customHeight="1" x14ac:dyDescent="0.2">
      <c r="A10" s="53"/>
      <c r="B10" s="63" t="s">
        <v>63</v>
      </c>
    </row>
    <row r="11" spans="1:2" x14ac:dyDescent="0.2">
      <c r="A11" s="53"/>
    </row>
    <row r="12" spans="1:2" x14ac:dyDescent="0.2">
      <c r="A12" s="62" t="s">
        <v>571</v>
      </c>
      <c r="B12" s="54" t="s">
        <v>147</v>
      </c>
    </row>
    <row r="13" spans="1:2" ht="20.399999999999999" x14ac:dyDescent="0.2">
      <c r="A13" s="53"/>
      <c r="B13" s="54" t="s">
        <v>70</v>
      </c>
    </row>
    <row r="14" spans="1:2" x14ac:dyDescent="0.2">
      <c r="A14" s="53"/>
      <c r="B14" s="63" t="s">
        <v>63</v>
      </c>
    </row>
    <row r="15" spans="1:2" x14ac:dyDescent="0.2">
      <c r="A15" s="53"/>
    </row>
    <row r="16" spans="1:2" x14ac:dyDescent="0.2">
      <c r="A16" s="53"/>
    </row>
    <row r="17" spans="1:2" ht="15" customHeight="1" x14ac:dyDescent="0.2">
      <c r="A17" s="62" t="s">
        <v>572</v>
      </c>
      <c r="B17" s="56" t="s">
        <v>71</v>
      </c>
    </row>
    <row r="18" spans="1:2" ht="15" customHeight="1" x14ac:dyDescent="0.2">
      <c r="A18" s="13"/>
      <c r="B18" s="5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zoomScale="106" zoomScaleNormal="106" workbookViewId="0">
      <selection activeCell="E8" sqref="E8"/>
    </sheetView>
  </sheetViews>
  <sheetFormatPr baseColWidth="10" defaultColWidth="9.109375" defaultRowHeight="10.199999999999999" x14ac:dyDescent="0.2"/>
  <cols>
    <col min="1" max="1" width="7.88671875" style="20" customWidth="1"/>
    <col min="2" max="2" width="61" style="20" customWidth="1"/>
    <col min="3" max="3" width="13.21875" style="20" customWidth="1"/>
    <col min="4" max="4" width="14.109375" style="20" customWidth="1"/>
    <col min="5" max="5" width="18.5546875" style="20" customWidth="1"/>
    <col min="6" max="6" width="12.5546875" style="20" customWidth="1"/>
    <col min="7" max="7" width="8.88671875" style="20" customWidth="1"/>
    <col min="8" max="8" width="7.5546875" style="20" customWidth="1"/>
    <col min="9" max="9" width="10" style="20" customWidth="1"/>
    <col min="10" max="16384" width="9.109375" style="20"/>
  </cols>
  <sheetData>
    <row r="1" spans="1:8" s="16" customFormat="1" ht="18.899999999999999" customHeight="1" x14ac:dyDescent="0.3">
      <c r="A1" s="110" t="s">
        <v>667</v>
      </c>
      <c r="B1" s="111"/>
      <c r="C1" s="111"/>
      <c r="D1" s="111"/>
      <c r="E1" s="111"/>
      <c r="F1" s="111"/>
      <c r="G1" s="14" t="s">
        <v>604</v>
      </c>
      <c r="H1" s="25">
        <v>2024</v>
      </c>
    </row>
    <row r="2" spans="1:8" s="16" customFormat="1" ht="18.899999999999999" customHeight="1" x14ac:dyDescent="0.3">
      <c r="A2" s="110" t="s">
        <v>608</v>
      </c>
      <c r="B2" s="111"/>
      <c r="C2" s="111"/>
      <c r="D2" s="111"/>
      <c r="E2" s="111"/>
      <c r="F2" s="111"/>
      <c r="G2" s="14" t="s">
        <v>605</v>
      </c>
      <c r="H2" s="25" t="s">
        <v>607</v>
      </c>
    </row>
    <row r="3" spans="1:8" s="16" customFormat="1" ht="18.899999999999999" customHeight="1" x14ac:dyDescent="0.3">
      <c r="A3" s="110" t="s">
        <v>668</v>
      </c>
      <c r="B3" s="111"/>
      <c r="C3" s="111"/>
      <c r="D3" s="111"/>
      <c r="E3" s="111"/>
      <c r="F3" s="11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64523846.68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894674.71</v>
      </c>
      <c r="D15" s="24">
        <v>894674.71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667877.4</v>
      </c>
      <c r="D16" s="24">
        <v>667877.4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1592870.29</v>
      </c>
      <c r="D20" s="24">
        <v>1592870.29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305069.42</v>
      </c>
      <c r="D21" s="24">
        <v>305069.42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15493187.01</v>
      </c>
      <c r="D23" s="24">
        <v>15493187.01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21799251.460000001</v>
      </c>
      <c r="D24" s="24">
        <v>21799251.460000001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66173628.049999997</v>
      </c>
      <c r="D27" s="24">
        <v>66173628.049999997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4547159.5199999996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2218068900.3000002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483820328.87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216839803.91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1469809570.26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35787678.460000001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11811518.800000001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443019330.04000002</v>
      </c>
      <c r="D62" s="24">
        <f t="shared" ref="D62:E62" si="0">SUM(D63:D70)</f>
        <v>0</v>
      </c>
      <c r="E62" s="24">
        <f t="shared" si="0"/>
        <v>174888038.15000001</v>
      </c>
    </row>
    <row r="63" spans="1:9" x14ac:dyDescent="0.2">
      <c r="A63" s="22">
        <v>1241</v>
      </c>
      <c r="B63" s="20" t="s">
        <v>236</v>
      </c>
      <c r="C63" s="24">
        <v>64212730.289999999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18198658.440000001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1984957.68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188281570.96000001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23922010.469999999</v>
      </c>
      <c r="D67" s="24">
        <v>0</v>
      </c>
      <c r="E67" s="24">
        <v>174611038.15000001</v>
      </c>
    </row>
    <row r="68" spans="1:9" x14ac:dyDescent="0.2">
      <c r="A68" s="22">
        <v>1246</v>
      </c>
      <c r="B68" s="20" t="s">
        <v>241</v>
      </c>
      <c r="C68" s="24">
        <v>144790384.19999999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1010016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619002</v>
      </c>
      <c r="D70" s="24">
        <v>0</v>
      </c>
      <c r="E70" s="24">
        <v>277000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13335260.559999999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11813863.859999999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1521396.7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1232245.98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1232245.98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-16980</v>
      </c>
    </row>
    <row r="97" spans="1:8" x14ac:dyDescent="0.2">
      <c r="A97" s="22">
        <v>1191</v>
      </c>
      <c r="B97" s="20" t="s">
        <v>578</v>
      </c>
      <c r="C97" s="24">
        <v>-16980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63542609.170000002</v>
      </c>
      <c r="D110" s="24">
        <f>SUM(D111:D119)</f>
        <v>63542609.170000002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3326922.75</v>
      </c>
      <c r="D111" s="24">
        <f>C111</f>
        <v>3326922.75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23682356.969999999</v>
      </c>
      <c r="D112" s="24">
        <f t="shared" ref="D112:D119" si="1">C112</f>
        <v>23682356.969999999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18200712.710000001</v>
      </c>
      <c r="D113" s="24">
        <f t="shared" si="1"/>
        <v>18200712.710000001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971274.59</v>
      </c>
      <c r="D115" s="24">
        <f t="shared" si="1"/>
        <v>971274.59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15014111.68</v>
      </c>
      <c r="D117" s="24">
        <f t="shared" si="1"/>
        <v>15014111.68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-361.53</v>
      </c>
      <c r="D118" s="24">
        <f t="shared" si="1"/>
        <v>-361.53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2347592</v>
      </c>
      <c r="D119" s="24">
        <f t="shared" si="1"/>
        <v>2347592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15748031496062992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187</v>
      </c>
      <c r="B2" s="48" t="s">
        <v>50</v>
      </c>
    </row>
    <row r="3" spans="1:2" x14ac:dyDescent="0.2">
      <c r="A3" s="49"/>
      <c r="B3" s="50"/>
    </row>
    <row r="4" spans="1:2" ht="15" customHeight="1" x14ac:dyDescent="0.2">
      <c r="A4" s="51" t="s">
        <v>1</v>
      </c>
      <c r="B4" s="52" t="s">
        <v>78</v>
      </c>
    </row>
    <row r="5" spans="1:2" ht="15" customHeight="1" x14ac:dyDescent="0.2">
      <c r="A5" s="53"/>
      <c r="B5" s="52" t="s">
        <v>51</v>
      </c>
    </row>
    <row r="6" spans="1:2" ht="15" customHeight="1" x14ac:dyDescent="0.2">
      <c r="A6" s="53"/>
      <c r="B6" s="54" t="s">
        <v>146</v>
      </c>
    </row>
    <row r="7" spans="1:2" ht="15" customHeight="1" x14ac:dyDescent="0.2">
      <c r="A7" s="53"/>
      <c r="B7" s="52" t="s">
        <v>52</v>
      </c>
    </row>
    <row r="8" spans="1:2" x14ac:dyDescent="0.2">
      <c r="A8" s="53"/>
    </row>
    <row r="9" spans="1:2" ht="15" customHeight="1" x14ac:dyDescent="0.2">
      <c r="A9" s="51" t="s">
        <v>3</v>
      </c>
      <c r="B9" s="52" t="s">
        <v>586</v>
      </c>
    </row>
    <row r="10" spans="1:2" ht="15" customHeight="1" x14ac:dyDescent="0.2">
      <c r="A10" s="53"/>
      <c r="B10" s="52" t="s">
        <v>587</v>
      </c>
    </row>
    <row r="11" spans="1:2" ht="15" customHeight="1" x14ac:dyDescent="0.2">
      <c r="A11" s="53"/>
      <c r="B11" s="52" t="s">
        <v>124</v>
      </c>
    </row>
    <row r="12" spans="1:2" ht="15" customHeight="1" x14ac:dyDescent="0.2">
      <c r="A12" s="53"/>
      <c r="B12" s="52" t="s">
        <v>123</v>
      </c>
    </row>
    <row r="13" spans="1:2" ht="15" customHeight="1" x14ac:dyDescent="0.2">
      <c r="A13" s="53"/>
      <c r="B13" s="52" t="s">
        <v>125</v>
      </c>
    </row>
    <row r="14" spans="1:2" x14ac:dyDescent="0.2">
      <c r="A14" s="53"/>
    </row>
    <row r="15" spans="1:2" ht="15" customHeight="1" x14ac:dyDescent="0.2">
      <c r="A15" s="51" t="s">
        <v>5</v>
      </c>
      <c r="B15" s="55" t="s">
        <v>53</v>
      </c>
    </row>
    <row r="16" spans="1:2" ht="15" customHeight="1" x14ac:dyDescent="0.2">
      <c r="A16" s="53"/>
      <c r="B16" s="55" t="s">
        <v>54</v>
      </c>
    </row>
    <row r="17" spans="1:2" ht="15" customHeight="1" x14ac:dyDescent="0.2">
      <c r="A17" s="53"/>
      <c r="B17" s="55" t="s">
        <v>55</v>
      </c>
    </row>
    <row r="18" spans="1:2" ht="15" customHeight="1" x14ac:dyDescent="0.2">
      <c r="A18" s="53"/>
      <c r="B18" s="52" t="s">
        <v>56</v>
      </c>
    </row>
    <row r="19" spans="1:2" ht="15" customHeight="1" x14ac:dyDescent="0.2">
      <c r="A19" s="53"/>
      <c r="B19" s="56" t="s">
        <v>134</v>
      </c>
    </row>
    <row r="20" spans="1:2" x14ac:dyDescent="0.2">
      <c r="A20" s="53"/>
    </row>
    <row r="21" spans="1:2" ht="15" customHeight="1" x14ac:dyDescent="0.2">
      <c r="A21" s="51" t="s">
        <v>130</v>
      </c>
      <c r="B21" s="1" t="s">
        <v>185</v>
      </c>
    </row>
    <row r="22" spans="1:2" ht="15" customHeight="1" x14ac:dyDescent="0.2">
      <c r="A22" s="53"/>
      <c r="B22" s="57" t="s">
        <v>186</v>
      </c>
    </row>
    <row r="23" spans="1:2" x14ac:dyDescent="0.2">
      <c r="A23" s="53"/>
    </row>
    <row r="24" spans="1:2" ht="15" customHeight="1" x14ac:dyDescent="0.2">
      <c r="A24" s="51" t="s">
        <v>7</v>
      </c>
      <c r="B24" s="56" t="s">
        <v>57</v>
      </c>
    </row>
    <row r="25" spans="1:2" ht="15" customHeight="1" x14ac:dyDescent="0.2">
      <c r="A25" s="53"/>
      <c r="B25" s="56" t="s">
        <v>126</v>
      </c>
    </row>
    <row r="26" spans="1:2" ht="15" customHeight="1" x14ac:dyDescent="0.2">
      <c r="A26" s="53"/>
      <c r="B26" s="56" t="s">
        <v>127</v>
      </c>
    </row>
    <row r="27" spans="1:2" x14ac:dyDescent="0.2">
      <c r="A27" s="53"/>
    </row>
    <row r="28" spans="1:2" ht="15" customHeight="1" x14ac:dyDescent="0.2">
      <c r="A28" s="51" t="s">
        <v>8</v>
      </c>
      <c r="B28" s="56" t="s">
        <v>58</v>
      </c>
    </row>
    <row r="29" spans="1:2" ht="15" customHeight="1" x14ac:dyDescent="0.2">
      <c r="A29" s="53"/>
      <c r="B29" s="56" t="s">
        <v>133</v>
      </c>
    </row>
    <row r="30" spans="1:2" ht="15" customHeight="1" x14ac:dyDescent="0.2">
      <c r="A30" s="53"/>
      <c r="B30" s="56" t="s">
        <v>59</v>
      </c>
    </row>
    <row r="31" spans="1:2" ht="15" customHeight="1" x14ac:dyDescent="0.2">
      <c r="A31" s="53"/>
      <c r="B31" s="58" t="s">
        <v>60</v>
      </c>
    </row>
    <row r="32" spans="1:2" x14ac:dyDescent="0.2">
      <c r="A32" s="53"/>
    </row>
    <row r="33" spans="1:2" ht="15" customHeight="1" x14ac:dyDescent="0.2">
      <c r="A33" s="51" t="s">
        <v>9</v>
      </c>
      <c r="B33" s="56" t="s">
        <v>61</v>
      </c>
    </row>
    <row r="34" spans="1:2" ht="15" customHeight="1" x14ac:dyDescent="0.2">
      <c r="A34" s="53"/>
      <c r="B34" s="56" t="s">
        <v>62</v>
      </c>
    </row>
    <row r="35" spans="1:2" x14ac:dyDescent="0.2">
      <c r="A35" s="53"/>
    </row>
    <row r="36" spans="1:2" ht="15" customHeight="1" x14ac:dyDescent="0.2">
      <c r="A36" s="51" t="s">
        <v>11</v>
      </c>
      <c r="B36" s="52" t="s">
        <v>128</v>
      </c>
    </row>
    <row r="37" spans="1:2" ht="15" customHeight="1" x14ac:dyDescent="0.2">
      <c r="A37" s="53"/>
      <c r="B37" s="52" t="s">
        <v>135</v>
      </c>
    </row>
    <row r="38" spans="1:2" ht="15" customHeight="1" x14ac:dyDescent="0.2">
      <c r="A38" s="53"/>
      <c r="B38" s="59" t="s">
        <v>188</v>
      </c>
    </row>
    <row r="39" spans="1:2" ht="15" customHeight="1" x14ac:dyDescent="0.2">
      <c r="A39" s="53"/>
      <c r="B39" s="52" t="s">
        <v>189</v>
      </c>
    </row>
    <row r="40" spans="1:2" ht="15" customHeight="1" x14ac:dyDescent="0.2">
      <c r="A40" s="53"/>
      <c r="B40" s="52" t="s">
        <v>131</v>
      </c>
    </row>
    <row r="41" spans="1:2" ht="15" customHeight="1" x14ac:dyDescent="0.2">
      <c r="A41" s="53"/>
      <c r="B41" s="52" t="s">
        <v>132</v>
      </c>
    </row>
    <row r="42" spans="1:2" x14ac:dyDescent="0.2">
      <c r="A42" s="53"/>
    </row>
    <row r="43" spans="1:2" ht="15" customHeight="1" x14ac:dyDescent="0.2">
      <c r="A43" s="51" t="s">
        <v>13</v>
      </c>
      <c r="B43" s="52" t="s">
        <v>136</v>
      </c>
    </row>
    <row r="44" spans="1:2" ht="15" customHeight="1" x14ac:dyDescent="0.2">
      <c r="A44" s="53"/>
      <c r="B44" s="52" t="s">
        <v>139</v>
      </c>
    </row>
    <row r="45" spans="1:2" ht="15" customHeight="1" x14ac:dyDescent="0.2">
      <c r="A45" s="53"/>
      <c r="B45" s="59" t="s">
        <v>190</v>
      </c>
    </row>
    <row r="46" spans="1:2" ht="15" customHeight="1" x14ac:dyDescent="0.2">
      <c r="A46" s="53"/>
      <c r="B46" s="52" t="s">
        <v>191</v>
      </c>
    </row>
    <row r="47" spans="1:2" ht="15" customHeight="1" x14ac:dyDescent="0.2">
      <c r="A47" s="53"/>
      <c r="B47" s="52" t="s">
        <v>138</v>
      </c>
    </row>
    <row r="48" spans="1:2" ht="15" customHeight="1" x14ac:dyDescent="0.2">
      <c r="A48" s="53"/>
      <c r="B48" s="52" t="s">
        <v>137</v>
      </c>
    </row>
    <row r="49" spans="1:2" x14ac:dyDescent="0.2">
      <c r="A49" s="53"/>
    </row>
    <row r="50" spans="1:2" ht="25.5" customHeight="1" x14ac:dyDescent="0.2">
      <c r="A50" s="51" t="s">
        <v>15</v>
      </c>
      <c r="B50" s="54" t="s">
        <v>167</v>
      </c>
    </row>
    <row r="51" spans="1:2" x14ac:dyDescent="0.2">
      <c r="A51" s="53"/>
    </row>
    <row r="52" spans="1:2" ht="15" customHeight="1" x14ac:dyDescent="0.2">
      <c r="A52" s="51" t="s">
        <v>17</v>
      </c>
      <c r="B52" s="52" t="s">
        <v>63</v>
      </c>
    </row>
    <row r="53" spans="1:2" x14ac:dyDescent="0.2">
      <c r="A53" s="53"/>
    </row>
    <row r="54" spans="1:2" ht="15" customHeight="1" x14ac:dyDescent="0.2">
      <c r="A54" s="51" t="s">
        <v>18</v>
      </c>
      <c r="B54" s="55" t="s">
        <v>64</v>
      </c>
    </row>
    <row r="55" spans="1:2" ht="15" customHeight="1" x14ac:dyDescent="0.2">
      <c r="A55" s="53"/>
      <c r="B55" s="55" t="s">
        <v>65</v>
      </c>
    </row>
    <row r="56" spans="1:2" ht="15" customHeight="1" x14ac:dyDescent="0.2">
      <c r="A56" s="53"/>
      <c r="B56" s="55" t="s">
        <v>66</v>
      </c>
    </row>
    <row r="57" spans="1:2" ht="15" customHeight="1" x14ac:dyDescent="0.2">
      <c r="A57" s="53"/>
      <c r="B57" s="55" t="s">
        <v>67</v>
      </c>
    </row>
    <row r="58" spans="1:2" ht="15" customHeight="1" x14ac:dyDescent="0.2">
      <c r="A58" s="53"/>
      <c r="B58" s="55" t="s">
        <v>68</v>
      </c>
    </row>
    <row r="59" spans="1:2" x14ac:dyDescent="0.2">
      <c r="A59" s="53"/>
    </row>
    <row r="60" spans="1:2" ht="15" customHeight="1" x14ac:dyDescent="0.2">
      <c r="A60" s="51" t="s">
        <v>20</v>
      </c>
      <c r="B60" s="56" t="s">
        <v>69</v>
      </c>
    </row>
    <row r="61" spans="1:2" x14ac:dyDescent="0.2">
      <c r="A61" s="53"/>
      <c r="B61" s="56"/>
    </row>
    <row r="62" spans="1:2" ht="15" customHeight="1" x14ac:dyDescent="0.2">
      <c r="A62" s="51" t="s">
        <v>21</v>
      </c>
      <c r="B62" s="5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38.77734375" style="29" customWidth="1"/>
    <col min="3" max="3" width="14.5546875" style="29" customWidth="1"/>
    <col min="4" max="4" width="16.6640625" style="29" customWidth="1"/>
    <col min="5" max="5" width="9.33203125" style="29" customWidth="1"/>
    <col min="6" max="16384" width="9.109375" style="29"/>
  </cols>
  <sheetData>
    <row r="1" spans="1:5" ht="18.899999999999999" customHeight="1" x14ac:dyDescent="0.2">
      <c r="A1" s="112" t="s">
        <v>667</v>
      </c>
      <c r="B1" s="112"/>
      <c r="C1" s="112"/>
      <c r="D1" s="27" t="s">
        <v>604</v>
      </c>
      <c r="E1" s="28">
        <v>2024</v>
      </c>
    </row>
    <row r="2" spans="1:5" ht="18.899999999999999" customHeight="1" x14ac:dyDescent="0.2">
      <c r="A2" s="112" t="s">
        <v>610</v>
      </c>
      <c r="B2" s="112"/>
      <c r="C2" s="112"/>
      <c r="D2" s="27" t="s">
        <v>605</v>
      </c>
      <c r="E2" s="28" t="s">
        <v>607</v>
      </c>
    </row>
    <row r="3" spans="1:5" ht="18.899999999999999" customHeight="1" x14ac:dyDescent="0.2">
      <c r="A3" s="112" t="s">
        <v>668</v>
      </c>
      <c r="B3" s="112"/>
      <c r="C3" s="11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479763120.51999998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172802660.97</v>
      </c>
    </row>
    <row r="15" spans="1:5" x14ac:dyDescent="0.2">
      <c r="A15" s="33">
        <v>3220</v>
      </c>
      <c r="B15" s="29" t="s">
        <v>468</v>
      </c>
      <c r="C15" s="34">
        <v>2121887363.74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187</v>
      </c>
      <c r="B2" s="48" t="s">
        <v>50</v>
      </c>
    </row>
    <row r="4" spans="1:2" ht="15" customHeight="1" x14ac:dyDescent="0.2">
      <c r="A4" s="62" t="s">
        <v>23</v>
      </c>
      <c r="B4" s="52" t="s">
        <v>78</v>
      </c>
    </row>
    <row r="5" spans="1:2" ht="15" customHeight="1" x14ac:dyDescent="0.2">
      <c r="A5" s="62" t="s">
        <v>25</v>
      </c>
      <c r="B5" s="52" t="s">
        <v>51</v>
      </c>
    </row>
    <row r="6" spans="1:2" ht="15" customHeight="1" x14ac:dyDescent="0.2">
      <c r="B6" s="52" t="s">
        <v>172</v>
      </c>
    </row>
    <row r="7" spans="1:2" ht="15" customHeight="1" x14ac:dyDescent="0.2">
      <c r="B7" s="52" t="s">
        <v>73</v>
      </c>
    </row>
    <row r="8" spans="1:2" ht="15" customHeight="1" x14ac:dyDescent="0.2">
      <c r="B8" s="5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57.44140625" style="29" customWidth="1"/>
    <col min="3" max="3" width="15.33203125" style="29" bestFit="1" customWidth="1"/>
    <col min="4" max="4" width="16.44140625" style="29" bestFit="1" customWidth="1"/>
    <col min="5" max="5" width="13.77734375" style="29" customWidth="1"/>
    <col min="6" max="16384" width="9.109375" style="29"/>
  </cols>
  <sheetData>
    <row r="1" spans="1:5" s="35" customFormat="1" ht="18.899999999999999" customHeight="1" x14ac:dyDescent="0.3">
      <c r="A1" s="112" t="s">
        <v>667</v>
      </c>
      <c r="B1" s="112"/>
      <c r="C1" s="112"/>
      <c r="D1" s="27" t="s">
        <v>604</v>
      </c>
      <c r="E1" s="28">
        <v>2024</v>
      </c>
    </row>
    <row r="2" spans="1:5" s="35" customFormat="1" ht="18.899999999999999" customHeight="1" x14ac:dyDescent="0.3">
      <c r="A2" s="112" t="s">
        <v>611</v>
      </c>
      <c r="B2" s="112"/>
      <c r="C2" s="112"/>
      <c r="D2" s="27" t="s">
        <v>605</v>
      </c>
      <c r="E2" s="28" t="s">
        <v>607</v>
      </c>
    </row>
    <row r="3" spans="1:5" s="35" customFormat="1" ht="18.899999999999999" customHeight="1" x14ac:dyDescent="0.3">
      <c r="A3" s="112" t="s">
        <v>668</v>
      </c>
      <c r="B3" s="112"/>
      <c r="C3" s="11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78">
        <v>2024</v>
      </c>
      <c r="D7" s="78">
        <v>2023</v>
      </c>
      <c r="E7" s="32"/>
    </row>
    <row r="8" spans="1:5" x14ac:dyDescent="0.2">
      <c r="A8" s="33">
        <v>1111</v>
      </c>
      <c r="B8" s="29" t="s">
        <v>481</v>
      </c>
      <c r="C8" s="34">
        <v>614259.93000000005</v>
      </c>
      <c r="D8" s="34">
        <v>131210.75</v>
      </c>
    </row>
    <row r="9" spans="1:5" x14ac:dyDescent="0.2">
      <c r="A9" s="33">
        <v>1112</v>
      </c>
      <c r="B9" s="29" t="s">
        <v>482</v>
      </c>
      <c r="C9" s="34">
        <v>319968225.67000002</v>
      </c>
      <c r="D9" s="34">
        <v>310751989.75999999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64523846.68</v>
      </c>
      <c r="D11" s="34">
        <v>72761326.469999999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79">
        <f>SUM(C8:C14)</f>
        <v>385106332.28000003</v>
      </c>
      <c r="D15" s="79">
        <f>SUM(D8:D14)</f>
        <v>383644526.98000002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87" t="s">
        <v>647</v>
      </c>
      <c r="D19" s="87" t="s">
        <v>178</v>
      </c>
    </row>
    <row r="20" spans="1:4" x14ac:dyDescent="0.2">
      <c r="A20" s="41">
        <v>1230</v>
      </c>
      <c r="B20" s="42" t="s">
        <v>227</v>
      </c>
      <c r="C20" s="79">
        <f>SUM(C21:C27)</f>
        <v>150572381.46000001</v>
      </c>
      <c r="D20" s="79">
        <f>SUM(D21:D27)</f>
        <v>137999494.59999999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128886483.53</v>
      </c>
      <c r="D25" s="34">
        <v>116587616.73999999</v>
      </c>
    </row>
    <row r="26" spans="1:4" x14ac:dyDescent="0.2">
      <c r="A26" s="33">
        <v>1236</v>
      </c>
      <c r="B26" s="29" t="s">
        <v>233</v>
      </c>
      <c r="C26" s="34">
        <v>21685897.93</v>
      </c>
      <c r="D26" s="34">
        <v>21411877.859999999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79">
        <f>SUM(C29:C36)</f>
        <v>45425297.650000006</v>
      </c>
      <c r="D28" s="79">
        <f>SUM(D29:D36)</f>
        <v>45292360.689999998</v>
      </c>
    </row>
    <row r="29" spans="1:4" x14ac:dyDescent="0.2">
      <c r="A29" s="33">
        <v>1241</v>
      </c>
      <c r="B29" s="29" t="s">
        <v>236</v>
      </c>
      <c r="C29" s="34">
        <v>934079.03</v>
      </c>
      <c r="D29" s="34">
        <v>892948.37</v>
      </c>
    </row>
    <row r="30" spans="1:4" x14ac:dyDescent="0.2">
      <c r="A30" s="33">
        <v>1242</v>
      </c>
      <c r="B30" s="29" t="s">
        <v>237</v>
      </c>
      <c r="C30" s="34">
        <v>8032480.3200000003</v>
      </c>
      <c r="D30" s="34">
        <v>8032480.3200000003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21066996</v>
      </c>
      <c r="D32" s="34">
        <v>21066996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15391742.300000001</v>
      </c>
      <c r="D34" s="34">
        <v>15299936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79">
        <v>0</v>
      </c>
      <c r="D37" s="79">
        <v>0</v>
      </c>
      <c r="E37" s="42"/>
    </row>
    <row r="38" spans="1:5" x14ac:dyDescent="0.2">
      <c r="B38" s="80" t="s">
        <v>627</v>
      </c>
      <c r="C38" s="79">
        <f>C20+C28+C37</f>
        <v>195997679.11000001</v>
      </c>
      <c r="D38" s="79">
        <f>D20+D28+D37</f>
        <v>183291855.28999999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78">
        <v>2024</v>
      </c>
      <c r="D41" s="78">
        <v>2023</v>
      </c>
      <c r="E41" s="32"/>
    </row>
    <row r="42" spans="1:5" x14ac:dyDescent="0.2">
      <c r="A42" s="41">
        <v>3210</v>
      </c>
      <c r="B42" s="42" t="s">
        <v>628</v>
      </c>
      <c r="C42" s="79">
        <v>172802660.97</v>
      </c>
      <c r="D42" s="79">
        <v>348926261.95999998</v>
      </c>
    </row>
    <row r="43" spans="1:5" x14ac:dyDescent="0.2">
      <c r="A43" s="33"/>
      <c r="B43" s="80" t="s">
        <v>616</v>
      </c>
      <c r="C43" s="79">
        <f>C46+C58+C86+C89+C44</f>
        <v>1915994.31</v>
      </c>
      <c r="D43" s="79">
        <f>D46+D58+D86+D89+D44</f>
        <v>68549271.280000001</v>
      </c>
    </row>
    <row r="44" spans="1:5" x14ac:dyDescent="0.2">
      <c r="A44" s="88">
        <v>5100</v>
      </c>
      <c r="B44" s="89" t="s">
        <v>358</v>
      </c>
      <c r="C44" s="90">
        <f>SUM(C45:C45)</f>
        <v>0</v>
      </c>
      <c r="D44" s="90">
        <f>SUM(D45:D45)</f>
        <v>0</v>
      </c>
    </row>
    <row r="45" spans="1:5" x14ac:dyDescent="0.2">
      <c r="A45" s="91">
        <v>5130</v>
      </c>
      <c r="B45" s="92" t="s">
        <v>649</v>
      </c>
      <c r="C45" s="93">
        <v>0</v>
      </c>
      <c r="D45" s="93">
        <v>0</v>
      </c>
    </row>
    <row r="46" spans="1:5" x14ac:dyDescent="0.2">
      <c r="A46" s="41">
        <v>5400</v>
      </c>
      <c r="B46" s="42" t="s">
        <v>423</v>
      </c>
      <c r="C46" s="79">
        <f>C47+C49+C51+C53+C55</f>
        <v>1845750.88</v>
      </c>
      <c r="D46" s="79">
        <f>D47+D49+D51+D53+D55</f>
        <v>7921267.4500000002</v>
      </c>
    </row>
    <row r="47" spans="1:5" x14ac:dyDescent="0.2">
      <c r="A47" s="33">
        <v>5410</v>
      </c>
      <c r="B47" s="29" t="s">
        <v>617</v>
      </c>
      <c r="C47" s="34">
        <f>C48</f>
        <v>1845750.88</v>
      </c>
      <c r="D47" s="34">
        <f>D48</f>
        <v>7921267.4500000002</v>
      </c>
    </row>
    <row r="48" spans="1:5" x14ac:dyDescent="0.2">
      <c r="A48" s="33">
        <v>5411</v>
      </c>
      <c r="B48" s="29" t="s">
        <v>425</v>
      </c>
      <c r="C48" s="34">
        <v>1845750.88</v>
      </c>
      <c r="D48" s="34">
        <v>7921267.4500000002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79">
        <f>C59+C68+C71+C77</f>
        <v>0</v>
      </c>
      <c r="D58" s="79">
        <f>D59+D68+D71+D77</f>
        <v>36016754.229999997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36016754.229999997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10778432.640000001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23817042.129999999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1271279.46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150000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79">
        <f>C87</f>
        <v>0</v>
      </c>
      <c r="D86" s="79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83" t="s">
        <v>629</v>
      </c>
      <c r="C89" s="79">
        <f>SUM(C90:C94)</f>
        <v>70243.430000000051</v>
      </c>
      <c r="D89" s="79">
        <f>SUM(D90:D94)</f>
        <v>24611249.599999998</v>
      </c>
    </row>
    <row r="90" spans="1:4" x14ac:dyDescent="0.2">
      <c r="A90" s="33">
        <v>2111</v>
      </c>
      <c r="B90" s="29" t="s">
        <v>630</v>
      </c>
      <c r="C90" s="34">
        <v>-2310.7199999999998</v>
      </c>
      <c r="D90" s="34">
        <v>8316569.54</v>
      </c>
    </row>
    <row r="91" spans="1:4" x14ac:dyDescent="0.2">
      <c r="A91" s="33">
        <v>2112</v>
      </c>
      <c r="B91" s="29" t="s">
        <v>631</v>
      </c>
      <c r="C91" s="34">
        <v>755966.55</v>
      </c>
      <c r="D91" s="34">
        <v>11069952.609999999</v>
      </c>
    </row>
    <row r="92" spans="1:4" x14ac:dyDescent="0.2">
      <c r="A92" s="33">
        <v>2112</v>
      </c>
      <c r="B92" s="29" t="s">
        <v>632</v>
      </c>
      <c r="C92" s="34">
        <v>-876112.39</v>
      </c>
      <c r="D92" s="34">
        <v>5063160.01</v>
      </c>
    </row>
    <row r="93" spans="1:4" x14ac:dyDescent="0.2">
      <c r="A93" s="33">
        <v>2115</v>
      </c>
      <c r="B93" s="29" t="s">
        <v>633</v>
      </c>
      <c r="C93" s="34">
        <v>192699.99</v>
      </c>
      <c r="D93" s="34">
        <v>161567.44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80" t="s">
        <v>635</v>
      </c>
      <c r="C95" s="79">
        <f>+C96</f>
        <v>0</v>
      </c>
      <c r="D95" s="79">
        <f>+D96</f>
        <v>0</v>
      </c>
    </row>
    <row r="96" spans="1:4" x14ac:dyDescent="0.2">
      <c r="A96" s="88">
        <v>3100</v>
      </c>
      <c r="B96" s="94" t="s">
        <v>650</v>
      </c>
      <c r="C96" s="95">
        <f>SUM(C97:C100)</f>
        <v>0</v>
      </c>
      <c r="D96" s="95">
        <f>SUM(D97:D100)</f>
        <v>0</v>
      </c>
    </row>
    <row r="97" spans="1:4" x14ac:dyDescent="0.2">
      <c r="A97" s="91"/>
      <c r="B97" s="96" t="s">
        <v>651</v>
      </c>
      <c r="C97" s="97">
        <v>0</v>
      </c>
      <c r="D97" s="97">
        <v>0</v>
      </c>
    </row>
    <row r="98" spans="1:4" x14ac:dyDescent="0.2">
      <c r="A98" s="91"/>
      <c r="B98" s="96" t="s">
        <v>652</v>
      </c>
      <c r="C98" s="97">
        <v>0</v>
      </c>
      <c r="D98" s="97">
        <v>0</v>
      </c>
    </row>
    <row r="99" spans="1:4" x14ac:dyDescent="0.2">
      <c r="A99" s="91"/>
      <c r="B99" s="96" t="s">
        <v>653</v>
      </c>
      <c r="C99" s="97">
        <v>0</v>
      </c>
      <c r="D99" s="97">
        <v>0</v>
      </c>
    </row>
    <row r="100" spans="1:4" x14ac:dyDescent="0.2">
      <c r="A100" s="91"/>
      <c r="B100" s="96" t="s">
        <v>654</v>
      </c>
      <c r="C100" s="97">
        <v>0</v>
      </c>
      <c r="D100" s="97">
        <v>0</v>
      </c>
    </row>
    <row r="101" spans="1:4" x14ac:dyDescent="0.2">
      <c r="A101" s="91"/>
      <c r="B101" s="98" t="s">
        <v>655</v>
      </c>
      <c r="C101" s="90">
        <f>+C102</f>
        <v>0</v>
      </c>
      <c r="D101" s="90">
        <f>+D102</f>
        <v>0</v>
      </c>
    </row>
    <row r="102" spans="1:4" x14ac:dyDescent="0.2">
      <c r="A102" s="88">
        <v>1270</v>
      </c>
      <c r="B102" s="89" t="s">
        <v>251</v>
      </c>
      <c r="C102" s="95">
        <f>+C103</f>
        <v>0</v>
      </c>
      <c r="D102" s="95">
        <f>+D103</f>
        <v>0</v>
      </c>
    </row>
    <row r="103" spans="1:4" x14ac:dyDescent="0.2">
      <c r="A103" s="91">
        <v>1273</v>
      </c>
      <c r="B103" s="92" t="s">
        <v>656</v>
      </c>
      <c r="C103" s="97">
        <v>0</v>
      </c>
      <c r="D103" s="97">
        <v>0</v>
      </c>
    </row>
    <row r="104" spans="1:4" x14ac:dyDescent="0.2">
      <c r="A104" s="91"/>
      <c r="B104" s="98" t="s">
        <v>657</v>
      </c>
      <c r="C104" s="90">
        <f>+C105+C107</f>
        <v>20028.669999999998</v>
      </c>
      <c r="D104" s="90">
        <f>+D105+D107</f>
        <v>8120464.4100000001</v>
      </c>
    </row>
    <row r="105" spans="1:4" x14ac:dyDescent="0.2">
      <c r="A105" s="88">
        <v>4300</v>
      </c>
      <c r="B105" s="94" t="s">
        <v>658</v>
      </c>
      <c r="C105" s="95">
        <f>+C106</f>
        <v>0</v>
      </c>
      <c r="D105" s="99">
        <f>+D106</f>
        <v>0</v>
      </c>
    </row>
    <row r="106" spans="1:4" x14ac:dyDescent="0.2">
      <c r="A106" s="91">
        <v>4399</v>
      </c>
      <c r="B106" s="96" t="s">
        <v>351</v>
      </c>
      <c r="C106" s="97">
        <v>0</v>
      </c>
      <c r="D106" s="97">
        <v>0</v>
      </c>
    </row>
    <row r="107" spans="1:4" x14ac:dyDescent="0.2">
      <c r="A107" s="41">
        <v>1120</v>
      </c>
      <c r="B107" s="83" t="s">
        <v>636</v>
      </c>
      <c r="C107" s="79">
        <f>SUM(C108:C116)</f>
        <v>20028.669999999998</v>
      </c>
      <c r="D107" s="79">
        <f>SUM(D108:D116)</f>
        <v>8120464.4100000001</v>
      </c>
    </row>
    <row r="108" spans="1:4" x14ac:dyDescent="0.2">
      <c r="A108" s="33">
        <v>1124</v>
      </c>
      <c r="B108" s="84" t="s">
        <v>637</v>
      </c>
      <c r="C108" s="85">
        <v>-10878.14</v>
      </c>
      <c r="D108" s="34">
        <v>-0.13</v>
      </c>
    </row>
    <row r="109" spans="1:4" x14ac:dyDescent="0.2">
      <c r="A109" s="33">
        <v>1124</v>
      </c>
      <c r="B109" s="84" t="s">
        <v>638</v>
      </c>
      <c r="C109" s="85">
        <v>0</v>
      </c>
      <c r="D109" s="34">
        <v>0</v>
      </c>
    </row>
    <row r="110" spans="1:4" x14ac:dyDescent="0.2">
      <c r="A110" s="33">
        <v>1124</v>
      </c>
      <c r="B110" s="84" t="s">
        <v>639</v>
      </c>
      <c r="C110" s="85">
        <v>0</v>
      </c>
      <c r="D110" s="34">
        <v>0</v>
      </c>
    </row>
    <row r="111" spans="1:4" x14ac:dyDescent="0.2">
      <c r="A111" s="33">
        <v>1124</v>
      </c>
      <c r="B111" s="84" t="s">
        <v>640</v>
      </c>
      <c r="C111" s="85">
        <v>1545.39</v>
      </c>
      <c r="D111" s="34">
        <v>8120465.5</v>
      </c>
    </row>
    <row r="112" spans="1:4" x14ac:dyDescent="0.2">
      <c r="A112" s="33">
        <v>1124</v>
      </c>
      <c r="B112" s="84" t="s">
        <v>641</v>
      </c>
      <c r="C112" s="34">
        <v>-0.26</v>
      </c>
      <c r="D112" s="34">
        <v>-0.42</v>
      </c>
    </row>
    <row r="113" spans="1:4" x14ac:dyDescent="0.2">
      <c r="A113" s="33">
        <v>1124</v>
      </c>
      <c r="B113" s="84" t="s">
        <v>642</v>
      </c>
      <c r="C113" s="34">
        <v>29361.68</v>
      </c>
      <c r="D113" s="34">
        <v>-0.54</v>
      </c>
    </row>
    <row r="114" spans="1:4" x14ac:dyDescent="0.2">
      <c r="A114" s="33">
        <v>1122</v>
      </c>
      <c r="B114" s="84" t="s">
        <v>643</v>
      </c>
      <c r="C114" s="34">
        <v>0</v>
      </c>
      <c r="D114" s="34">
        <v>0</v>
      </c>
    </row>
    <row r="115" spans="1:4" x14ac:dyDescent="0.2">
      <c r="A115" s="33">
        <v>1122</v>
      </c>
      <c r="B115" s="84" t="s">
        <v>644</v>
      </c>
      <c r="C115" s="85">
        <v>0</v>
      </c>
      <c r="D115" s="34">
        <v>0</v>
      </c>
    </row>
    <row r="116" spans="1:4" x14ac:dyDescent="0.2">
      <c r="A116" s="33">
        <v>1122</v>
      </c>
      <c r="B116" s="84" t="s">
        <v>645</v>
      </c>
      <c r="C116" s="34">
        <v>0</v>
      </c>
      <c r="D116" s="34">
        <v>0</v>
      </c>
    </row>
    <row r="117" spans="1:4" x14ac:dyDescent="0.2">
      <c r="A117" s="33"/>
      <c r="B117" s="86" t="s">
        <v>646</v>
      </c>
      <c r="C117" s="79">
        <f>C42+C43+C95-C101-C104</f>
        <v>174698626.61000001</v>
      </c>
      <c r="D117" s="79">
        <f>D42+D43+D95-D101-D104</f>
        <v>409355068.82999998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31496062992125984" right="0.11811023622047245" top="0.35433070866141736" bottom="0.35433070866141736" header="0.31496062992125984" footer="0.31496062992125984"/>
  <pageSetup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7" t="s">
        <v>187</v>
      </c>
      <c r="B2" s="48" t="s">
        <v>50</v>
      </c>
    </row>
    <row r="3" spans="1:2" x14ac:dyDescent="0.2">
      <c r="B3" s="61"/>
    </row>
    <row r="4" spans="1:2" ht="14.1" customHeight="1" x14ac:dyDescent="0.2">
      <c r="A4" s="62" t="s">
        <v>27</v>
      </c>
      <c r="B4" s="52" t="s">
        <v>78</v>
      </c>
    </row>
    <row r="5" spans="1:2" ht="14.1" customHeight="1" x14ac:dyDescent="0.2">
      <c r="B5" s="52" t="s">
        <v>51</v>
      </c>
    </row>
    <row r="6" spans="1:2" ht="14.1" customHeight="1" x14ac:dyDescent="0.2">
      <c r="B6" s="52" t="s">
        <v>148</v>
      </c>
    </row>
    <row r="7" spans="1:2" ht="14.1" customHeight="1" x14ac:dyDescent="0.2">
      <c r="B7" s="52" t="s">
        <v>149</v>
      </c>
    </row>
    <row r="8" spans="1:2" ht="14.1" customHeight="1" x14ac:dyDescent="0.2"/>
    <row r="9" spans="1:2" x14ac:dyDescent="0.2">
      <c r="A9" s="62" t="s">
        <v>29</v>
      </c>
      <c r="B9" s="54" t="s">
        <v>588</v>
      </c>
    </row>
    <row r="10" spans="1:2" ht="15" customHeight="1" x14ac:dyDescent="0.2">
      <c r="B10" s="54" t="s">
        <v>75</v>
      </c>
    </row>
    <row r="11" spans="1:2" ht="15" customHeight="1" x14ac:dyDescent="0.2">
      <c r="B11" s="64" t="s">
        <v>192</v>
      </c>
    </row>
    <row r="12" spans="1:2" ht="15" customHeight="1" x14ac:dyDescent="0.2"/>
    <row r="13" spans="1:2" x14ac:dyDescent="0.2">
      <c r="A13" s="62" t="s">
        <v>76</v>
      </c>
      <c r="B13" s="52" t="s">
        <v>589</v>
      </c>
    </row>
    <row r="14" spans="1:2" ht="15" customHeight="1" x14ac:dyDescent="0.2">
      <c r="B14" s="52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2024-04-30T22:07:09Z</cp:lastPrinted>
  <dcterms:created xsi:type="dcterms:W3CDTF">2012-12-11T20:36:24Z</dcterms:created>
  <dcterms:modified xsi:type="dcterms:W3CDTF">2024-04-30T22:14:15Z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